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CA\scrt5(1)\ProjectManagers\13 R09 Risk Management Workshop\Current CFL Risk Management Tools\"/>
    </mc:Choice>
  </mc:AlternateContent>
  <bookViews>
    <workbookView xWindow="0" yWindow="0" windowWidth="25200" windowHeight="10425"/>
  </bookViews>
  <sheets>
    <sheet name="Risk Management Register" sheetId="1" r:id="rId1"/>
    <sheet name="Risks by Functional Area" sheetId="5" r:id="rId2"/>
    <sheet name="Risk Ranking" sheetId="3" r:id="rId3"/>
    <sheet name="Risk Matrix" sheetId="4" r:id="rId4"/>
    <sheet name="Risk Response Strategies" sheetId="2" r:id="rId5"/>
  </sheets>
  <definedNames>
    <definedName name="_xlnm.Print_Area" localSheetId="0">'Risk Management Register'!$A$1:$X$117</definedName>
  </definedNames>
  <calcPr calcId="152511"/>
</workbook>
</file>

<file path=xl/calcChain.xml><?xml version="1.0" encoding="utf-8"?>
<calcChain xmlns="http://schemas.openxmlformats.org/spreadsheetml/2006/main">
  <c r="Q78" i="1" l="1"/>
  <c r="P78" i="1"/>
  <c r="O78" i="1"/>
  <c r="N78" i="1"/>
  <c r="M78" i="1"/>
  <c r="Q77" i="1"/>
  <c r="P77" i="1"/>
  <c r="O77" i="1"/>
  <c r="N77" i="1"/>
  <c r="M77" i="1"/>
  <c r="Q76" i="1"/>
  <c r="P76" i="1"/>
  <c r="O76" i="1"/>
  <c r="N76" i="1"/>
  <c r="M76" i="1"/>
  <c r="Q75" i="1"/>
  <c r="P75" i="1"/>
  <c r="O75" i="1"/>
  <c r="N75" i="1"/>
  <c r="M75" i="1"/>
  <c r="Q74" i="1"/>
  <c r="P74" i="1"/>
  <c r="O74" i="1"/>
  <c r="N74" i="1"/>
  <c r="M74" i="1"/>
  <c r="Q134" i="1" l="1"/>
  <c r="P134" i="1"/>
  <c r="O134" i="1"/>
  <c r="N134" i="1"/>
  <c r="M134" i="1"/>
  <c r="Q133" i="1"/>
  <c r="P133" i="1"/>
  <c r="O133" i="1"/>
  <c r="N133" i="1"/>
  <c r="M133" i="1"/>
  <c r="Q132" i="1"/>
  <c r="P132" i="1"/>
  <c r="O132" i="1"/>
  <c r="N132" i="1"/>
  <c r="M132" i="1"/>
  <c r="Q131" i="1"/>
  <c r="P131" i="1"/>
  <c r="O131" i="1"/>
  <c r="N131" i="1"/>
  <c r="M131" i="1"/>
  <c r="Q130" i="1"/>
  <c r="P130" i="1"/>
  <c r="O130" i="1"/>
  <c r="N130" i="1"/>
  <c r="M130" i="1"/>
  <c r="Q127" i="1"/>
  <c r="P127" i="1"/>
  <c r="O127" i="1"/>
  <c r="N127" i="1"/>
  <c r="M127" i="1"/>
  <c r="Q126" i="1"/>
  <c r="P126" i="1"/>
  <c r="O126" i="1"/>
  <c r="N126" i="1"/>
  <c r="M126" i="1"/>
  <c r="Q125" i="1"/>
  <c r="P125" i="1"/>
  <c r="O125" i="1"/>
  <c r="N125" i="1"/>
  <c r="M125" i="1"/>
  <c r="Q124" i="1"/>
  <c r="P124" i="1"/>
  <c r="O124" i="1"/>
  <c r="N124" i="1"/>
  <c r="M124" i="1"/>
  <c r="Q123" i="1"/>
  <c r="P123" i="1"/>
  <c r="O123" i="1"/>
  <c r="N123" i="1"/>
  <c r="M123" i="1"/>
  <c r="Q120" i="1"/>
  <c r="P120" i="1"/>
  <c r="O120" i="1"/>
  <c r="N120" i="1"/>
  <c r="M120" i="1"/>
  <c r="Q119" i="1"/>
  <c r="P119" i="1"/>
  <c r="O119" i="1"/>
  <c r="N119" i="1"/>
  <c r="M119" i="1"/>
  <c r="Q118" i="1"/>
  <c r="P118" i="1"/>
  <c r="O118" i="1"/>
  <c r="N118" i="1"/>
  <c r="M118" i="1"/>
  <c r="Q117" i="1"/>
  <c r="P117" i="1"/>
  <c r="O117" i="1"/>
  <c r="N117" i="1"/>
  <c r="M117" i="1"/>
  <c r="Q116" i="1"/>
  <c r="P116" i="1"/>
  <c r="O116" i="1"/>
  <c r="N116" i="1"/>
  <c r="M116" i="1"/>
  <c r="Q113" i="1"/>
  <c r="P113" i="1"/>
  <c r="O113" i="1"/>
  <c r="N113" i="1"/>
  <c r="M113" i="1"/>
  <c r="Q112" i="1"/>
  <c r="P112" i="1"/>
  <c r="O112" i="1"/>
  <c r="N112" i="1"/>
  <c r="M112" i="1"/>
  <c r="Q111" i="1"/>
  <c r="P111" i="1"/>
  <c r="O111" i="1"/>
  <c r="N111" i="1"/>
  <c r="M111" i="1"/>
  <c r="Q110" i="1"/>
  <c r="P110" i="1"/>
  <c r="O110" i="1"/>
  <c r="N110" i="1"/>
  <c r="M110" i="1"/>
  <c r="Q109" i="1"/>
  <c r="P109" i="1"/>
  <c r="O109" i="1"/>
  <c r="N109" i="1"/>
  <c r="M109" i="1"/>
  <c r="Q106" i="1"/>
  <c r="P106" i="1"/>
  <c r="O106" i="1"/>
  <c r="N106" i="1"/>
  <c r="M106" i="1"/>
  <c r="Q105" i="1"/>
  <c r="P105" i="1"/>
  <c r="O105" i="1"/>
  <c r="N105" i="1"/>
  <c r="M105" i="1"/>
  <c r="Q104" i="1"/>
  <c r="P104" i="1"/>
  <c r="O104" i="1"/>
  <c r="N104" i="1"/>
  <c r="M104" i="1"/>
  <c r="Q103" i="1"/>
  <c r="P103" i="1"/>
  <c r="O103" i="1"/>
  <c r="N103" i="1"/>
  <c r="M103" i="1"/>
  <c r="Q102" i="1"/>
  <c r="P102" i="1"/>
  <c r="O102" i="1"/>
  <c r="N102" i="1"/>
  <c r="M102" i="1"/>
  <c r="Q99" i="1"/>
  <c r="P99" i="1"/>
  <c r="O99" i="1"/>
  <c r="N99" i="1"/>
  <c r="M99" i="1"/>
  <c r="Q98" i="1"/>
  <c r="P98" i="1"/>
  <c r="O98" i="1"/>
  <c r="N98" i="1"/>
  <c r="M98" i="1"/>
  <c r="Q97" i="1"/>
  <c r="P97" i="1"/>
  <c r="O97" i="1"/>
  <c r="N97" i="1"/>
  <c r="M97" i="1"/>
  <c r="Q96" i="1"/>
  <c r="P96" i="1"/>
  <c r="O96" i="1"/>
  <c r="N96" i="1"/>
  <c r="M96" i="1"/>
  <c r="Q95" i="1"/>
  <c r="P95" i="1"/>
  <c r="O95" i="1"/>
  <c r="N95" i="1"/>
  <c r="M95" i="1"/>
  <c r="Q92" i="1"/>
  <c r="P92" i="1"/>
  <c r="O92" i="1"/>
  <c r="N92" i="1"/>
  <c r="M92" i="1"/>
  <c r="Q91" i="1"/>
  <c r="P91" i="1"/>
  <c r="O91" i="1"/>
  <c r="N91" i="1"/>
  <c r="M91" i="1"/>
  <c r="Q90" i="1"/>
  <c r="P90" i="1"/>
  <c r="O90" i="1"/>
  <c r="N90" i="1"/>
  <c r="M90" i="1"/>
  <c r="Q89" i="1"/>
  <c r="P89" i="1"/>
  <c r="O89" i="1"/>
  <c r="N89" i="1"/>
  <c r="M89" i="1"/>
  <c r="Q88" i="1"/>
  <c r="P88" i="1"/>
  <c r="O88" i="1"/>
  <c r="N88" i="1"/>
  <c r="M88" i="1"/>
  <c r="Q85" i="1"/>
  <c r="P85" i="1"/>
  <c r="O85" i="1"/>
  <c r="N85" i="1"/>
  <c r="M85" i="1"/>
  <c r="Q84" i="1"/>
  <c r="P84" i="1"/>
  <c r="O84" i="1"/>
  <c r="N84" i="1"/>
  <c r="M84" i="1"/>
  <c r="Q83" i="1"/>
  <c r="P83" i="1"/>
  <c r="O83" i="1"/>
  <c r="N83" i="1"/>
  <c r="M83" i="1"/>
  <c r="Q82" i="1"/>
  <c r="P82" i="1"/>
  <c r="O82" i="1"/>
  <c r="N82" i="1"/>
  <c r="M82" i="1"/>
  <c r="Q81" i="1"/>
  <c r="P81" i="1"/>
  <c r="O81" i="1"/>
  <c r="N81" i="1"/>
  <c r="M81" i="1"/>
  <c r="Q71" i="1"/>
  <c r="P71" i="1"/>
  <c r="O71" i="1"/>
  <c r="N71" i="1"/>
  <c r="M71" i="1"/>
  <c r="Q70" i="1"/>
  <c r="P70" i="1"/>
  <c r="O70" i="1"/>
  <c r="N70" i="1"/>
  <c r="M70" i="1"/>
  <c r="Q69" i="1"/>
  <c r="P69" i="1"/>
  <c r="O69" i="1"/>
  <c r="N69" i="1"/>
  <c r="M69" i="1"/>
  <c r="Q68" i="1"/>
  <c r="P68" i="1"/>
  <c r="O68" i="1"/>
  <c r="N68" i="1"/>
  <c r="M68" i="1"/>
  <c r="Q67" i="1"/>
  <c r="P67" i="1"/>
  <c r="O67" i="1"/>
  <c r="N67" i="1"/>
  <c r="M67" i="1"/>
  <c r="Q64" i="1"/>
  <c r="P64" i="1"/>
  <c r="O64" i="1"/>
  <c r="N64" i="1"/>
  <c r="M64" i="1"/>
  <c r="Q63" i="1"/>
  <c r="P63" i="1"/>
  <c r="O63" i="1"/>
  <c r="N63" i="1"/>
  <c r="M63" i="1"/>
  <c r="Q62" i="1"/>
  <c r="P62" i="1"/>
  <c r="O62" i="1"/>
  <c r="N62" i="1"/>
  <c r="M62" i="1"/>
  <c r="Q61" i="1"/>
  <c r="P61" i="1"/>
  <c r="O61" i="1"/>
  <c r="N61" i="1"/>
  <c r="M61" i="1"/>
  <c r="Q60" i="1"/>
  <c r="P60" i="1"/>
  <c r="O60" i="1"/>
  <c r="N60" i="1"/>
  <c r="M60" i="1"/>
  <c r="Q57" i="1"/>
  <c r="P57" i="1"/>
  <c r="O57" i="1"/>
  <c r="N57" i="1"/>
  <c r="M57" i="1"/>
  <c r="Q56" i="1"/>
  <c r="P56" i="1"/>
  <c r="O56" i="1"/>
  <c r="N56" i="1"/>
  <c r="M56" i="1"/>
  <c r="Q55" i="1"/>
  <c r="P55" i="1"/>
  <c r="O55" i="1"/>
  <c r="N55" i="1"/>
  <c r="M55" i="1"/>
  <c r="Q54" i="1"/>
  <c r="P54" i="1"/>
  <c r="O54" i="1"/>
  <c r="N54" i="1"/>
  <c r="M54" i="1"/>
  <c r="Q53" i="1"/>
  <c r="P53" i="1"/>
  <c r="O53" i="1"/>
  <c r="N53" i="1"/>
  <c r="M53" i="1"/>
  <c r="Q50" i="1"/>
  <c r="P50" i="1"/>
  <c r="O50" i="1"/>
  <c r="N50" i="1"/>
  <c r="M50" i="1"/>
  <c r="Q49" i="1"/>
  <c r="P49" i="1"/>
  <c r="O49" i="1"/>
  <c r="N49" i="1"/>
  <c r="M49" i="1"/>
  <c r="Q48" i="1"/>
  <c r="P48" i="1"/>
  <c r="O48" i="1"/>
  <c r="N48" i="1"/>
  <c r="M48" i="1"/>
  <c r="Q47" i="1"/>
  <c r="P47" i="1"/>
  <c r="O47" i="1"/>
  <c r="N47" i="1"/>
  <c r="M47" i="1"/>
  <c r="Q46" i="1"/>
  <c r="P46" i="1"/>
  <c r="O46" i="1"/>
  <c r="N46" i="1"/>
  <c r="M46" i="1"/>
  <c r="Q43" i="1"/>
  <c r="P43" i="1"/>
  <c r="O43" i="1"/>
  <c r="N43" i="1"/>
  <c r="M43" i="1"/>
  <c r="Q42" i="1"/>
  <c r="P42" i="1"/>
  <c r="O42" i="1"/>
  <c r="N42" i="1"/>
  <c r="M42" i="1"/>
  <c r="Q41" i="1"/>
  <c r="P41" i="1"/>
  <c r="O41" i="1"/>
  <c r="N41" i="1"/>
  <c r="M41" i="1"/>
  <c r="Q40" i="1"/>
  <c r="P40" i="1"/>
  <c r="O40" i="1"/>
  <c r="N40" i="1"/>
  <c r="M40" i="1"/>
  <c r="Q39" i="1"/>
  <c r="P39" i="1"/>
  <c r="O39" i="1"/>
  <c r="N39" i="1"/>
  <c r="M39" i="1"/>
  <c r="Q36" i="1"/>
  <c r="P36" i="1"/>
  <c r="O36" i="1"/>
  <c r="N36" i="1"/>
  <c r="M36" i="1"/>
  <c r="Q35" i="1"/>
  <c r="P35" i="1"/>
  <c r="O35" i="1"/>
  <c r="N35" i="1"/>
  <c r="M35" i="1"/>
  <c r="Q34" i="1"/>
  <c r="P34" i="1"/>
  <c r="O34" i="1"/>
  <c r="N34" i="1"/>
  <c r="M34" i="1"/>
  <c r="Q33" i="1"/>
  <c r="P33" i="1"/>
  <c r="O33" i="1"/>
  <c r="N33" i="1"/>
  <c r="M33" i="1"/>
  <c r="Q32" i="1"/>
  <c r="P32" i="1"/>
  <c r="O32" i="1"/>
  <c r="N32" i="1"/>
  <c r="M32" i="1"/>
  <c r="Q29" i="1"/>
  <c r="P29" i="1"/>
  <c r="O29" i="1"/>
  <c r="N29" i="1"/>
  <c r="M29" i="1"/>
  <c r="Q28" i="1"/>
  <c r="P28" i="1"/>
  <c r="O28" i="1"/>
  <c r="N28" i="1"/>
  <c r="M28" i="1"/>
  <c r="Q27" i="1"/>
  <c r="P27" i="1"/>
  <c r="O27" i="1"/>
  <c r="N27" i="1"/>
  <c r="M27" i="1"/>
  <c r="Q26" i="1"/>
  <c r="P26" i="1"/>
  <c r="O26" i="1"/>
  <c r="N26" i="1"/>
  <c r="M26" i="1"/>
  <c r="Q25" i="1"/>
  <c r="P25" i="1"/>
  <c r="O25" i="1"/>
  <c r="N25" i="1"/>
  <c r="M25" i="1"/>
  <c r="Q22" i="1"/>
  <c r="P22" i="1"/>
  <c r="O22" i="1"/>
  <c r="N22" i="1"/>
  <c r="M22" i="1"/>
  <c r="Q21" i="1"/>
  <c r="P21" i="1"/>
  <c r="O21" i="1"/>
  <c r="N21" i="1"/>
  <c r="M21" i="1"/>
  <c r="Q20" i="1"/>
  <c r="P20" i="1"/>
  <c r="O20" i="1"/>
  <c r="N20" i="1"/>
  <c r="M20" i="1"/>
  <c r="Q19" i="1"/>
  <c r="P19" i="1"/>
  <c r="O19" i="1"/>
  <c r="N19" i="1"/>
  <c r="M19" i="1"/>
  <c r="Q18" i="1"/>
  <c r="P18" i="1"/>
  <c r="O18" i="1"/>
  <c r="N18" i="1"/>
  <c r="M18" i="1"/>
  <c r="Q15" i="1"/>
  <c r="P15" i="1"/>
  <c r="O15" i="1"/>
  <c r="N15" i="1"/>
  <c r="M15" i="1"/>
  <c r="Q14" i="1"/>
  <c r="P14" i="1"/>
  <c r="O14" i="1"/>
  <c r="N14" i="1"/>
  <c r="M14" i="1"/>
  <c r="Q13" i="1"/>
  <c r="P13" i="1"/>
  <c r="O13" i="1"/>
  <c r="N13" i="1"/>
  <c r="M13" i="1"/>
  <c r="Q12" i="1"/>
  <c r="P12" i="1"/>
  <c r="O12" i="1"/>
  <c r="N12" i="1"/>
  <c r="M12" i="1"/>
  <c r="Q11" i="1"/>
  <c r="P11" i="1"/>
  <c r="O11" i="1"/>
  <c r="N11" i="1"/>
  <c r="M11" i="1"/>
  <c r="P4" i="1"/>
  <c r="Q5" i="1"/>
  <c r="Q8" i="1"/>
  <c r="Q7" i="1"/>
  <c r="Q6" i="1"/>
  <c r="Q4" i="1"/>
  <c r="P8" i="1"/>
  <c r="P7" i="1"/>
  <c r="P6" i="1"/>
  <c r="P5" i="1"/>
  <c r="O8" i="1"/>
  <c r="O7" i="1"/>
  <c r="O6" i="1"/>
  <c r="O5" i="1"/>
  <c r="O4" i="1"/>
  <c r="N4" i="1"/>
  <c r="N5" i="1"/>
  <c r="N6" i="1"/>
  <c r="N7" i="1"/>
  <c r="N8" i="1"/>
  <c r="M8" i="1"/>
  <c r="M7" i="1"/>
  <c r="M6" i="1"/>
  <c r="M4" i="1"/>
  <c r="M5" i="1"/>
</calcChain>
</file>

<file path=xl/comments1.xml><?xml version="1.0" encoding="utf-8"?>
<comments xmlns="http://schemas.openxmlformats.org/spreadsheetml/2006/main">
  <authors>
    <author>cbobba</author>
    <author>gdolson</author>
  </authors>
  <commentList>
    <comment ref="I3" authorId="0" shapeId="0">
      <text>
        <r>
          <rPr>
            <sz val="8"/>
            <color indexed="81"/>
            <rFont val="Tahoma"/>
          </rPr>
          <t xml:space="preserve">
See Risk Ranking </t>
        </r>
      </text>
    </comment>
    <comment ref="J3" authorId="0" shapeId="0">
      <text>
        <r>
          <rPr>
            <sz val="8"/>
            <color indexed="81"/>
            <rFont val="Tahoma"/>
          </rPr>
          <t xml:space="preserve">
See Risk Ranking </t>
        </r>
      </text>
    </comment>
    <comment ref="S3" authorId="1" shapeId="0">
      <text>
        <r>
          <rPr>
            <sz val="8"/>
            <color indexed="81"/>
            <rFont val="Tahoma"/>
            <charset val="1"/>
          </rPr>
          <t xml:space="preserve">For examples see: www.cflhd.gov/Project_Management/Documents/PPIGuidelines/TEMPLATES/Risk_Assessment_Questionnaire_template.doc   
</t>
        </r>
      </text>
    </comment>
    <comment ref="T3" authorId="0" shapeId="0">
      <text>
        <r>
          <rPr>
            <sz val="8"/>
            <color indexed="81"/>
            <rFont val="Tahoma"/>
          </rPr>
          <t>Enter Entity:
EFL, VDOT, Design-Builder,
etc.</t>
        </r>
      </text>
    </comment>
  </commentList>
</comments>
</file>

<file path=xl/sharedStrings.xml><?xml version="1.0" encoding="utf-8"?>
<sst xmlns="http://schemas.openxmlformats.org/spreadsheetml/2006/main" count="603" uniqueCount="242">
  <si>
    <t>Probability</t>
  </si>
  <si>
    <t>Impact</t>
  </si>
  <si>
    <t>Response Strategy</t>
  </si>
  <si>
    <t>Utility Impacts</t>
  </si>
  <si>
    <t>Differing Site Conditions</t>
  </si>
  <si>
    <t>Resource conflicts with other projects</t>
  </si>
  <si>
    <t>Risk Matrix</t>
  </si>
  <si>
    <t>Cause</t>
  </si>
  <si>
    <t>Effect</t>
  </si>
  <si>
    <t>Response Actions</t>
  </si>
  <si>
    <t>Cost</t>
  </si>
  <si>
    <t>Status</t>
  </si>
  <si>
    <t>Active</t>
  </si>
  <si>
    <t>VH</t>
  </si>
  <si>
    <t>H</t>
  </si>
  <si>
    <t>M</t>
  </si>
  <si>
    <t>L</t>
  </si>
  <si>
    <t>VL</t>
  </si>
  <si>
    <t>Interval or Milestone Check</t>
  </si>
  <si>
    <t>Qualitative Risk Assessment</t>
  </si>
  <si>
    <t>Risk Response Plan</t>
  </si>
  <si>
    <t>Monitoring and Control</t>
  </si>
  <si>
    <t>Status: Date and Review Comments</t>
  </si>
  <si>
    <t>Risk Allocation</t>
  </si>
  <si>
    <t>Functional Area</t>
  </si>
  <si>
    <t>High</t>
  </si>
  <si>
    <t>Low</t>
  </si>
  <si>
    <t>RMP No.</t>
  </si>
  <si>
    <t>Threat</t>
  </si>
  <si>
    <t>Opportunity</t>
  </si>
  <si>
    <t>Avoid</t>
  </si>
  <si>
    <t>Mitigate</t>
  </si>
  <si>
    <t>Accept</t>
  </si>
  <si>
    <t>Threat or Opportunity</t>
  </si>
  <si>
    <t xml:space="preserve">Risk Category </t>
  </si>
  <si>
    <t>Project Management</t>
  </si>
  <si>
    <t>Unidentified utilities</t>
  </si>
  <si>
    <t>Unexpected geotechnical issues.  Natural or manmade obstructions.</t>
  </si>
  <si>
    <t>Design</t>
  </si>
  <si>
    <t>Construction</t>
  </si>
  <si>
    <t>Incomplete quantity estimates</t>
  </si>
  <si>
    <t>Scope</t>
  </si>
  <si>
    <t>Time</t>
  </si>
  <si>
    <t>Quality</t>
  </si>
  <si>
    <t>Project cost increases</t>
  </si>
  <si>
    <t>Increased project costs</t>
  </si>
  <si>
    <t>X</t>
  </si>
  <si>
    <t>Project not fully funded</t>
  </si>
  <si>
    <t xml:space="preserve"> Primary Objective</t>
  </si>
  <si>
    <t>Risk Probability Ranking</t>
  </si>
  <si>
    <t xml:space="preserve">Ranking </t>
  </si>
  <si>
    <r>
      <t>V</t>
    </r>
    <r>
      <rPr>
        <sz val="10"/>
        <rFont val="Arial"/>
        <family val="2"/>
      </rPr>
      <t xml:space="preserve">ery </t>
    </r>
    <r>
      <rPr>
        <b/>
        <sz val="10"/>
        <rFont val="Arial"/>
        <family val="2"/>
      </rPr>
      <t>L</t>
    </r>
    <r>
      <rPr>
        <sz val="10"/>
        <rFont val="Arial"/>
        <family val="2"/>
      </rPr>
      <t>ow</t>
    </r>
  </si>
  <si>
    <r>
      <t>L</t>
    </r>
    <r>
      <rPr>
        <sz val="10"/>
        <rFont val="Arial"/>
        <family val="2"/>
      </rPr>
      <t>ow</t>
    </r>
  </si>
  <si>
    <r>
      <t>M</t>
    </r>
    <r>
      <rPr>
        <sz val="10"/>
        <rFont val="Arial"/>
        <family val="2"/>
      </rPr>
      <t>edium</t>
    </r>
  </si>
  <si>
    <r>
      <t>H</t>
    </r>
    <r>
      <rPr>
        <sz val="10"/>
        <rFont val="Arial"/>
        <family val="2"/>
      </rPr>
      <t>igh</t>
    </r>
  </si>
  <si>
    <r>
      <t>V</t>
    </r>
    <r>
      <rPr>
        <sz val="10"/>
        <rFont val="Arial"/>
        <family val="2"/>
      </rPr>
      <t xml:space="preserve">ery </t>
    </r>
    <r>
      <rPr>
        <b/>
        <sz val="10"/>
        <rFont val="Arial"/>
        <family val="2"/>
      </rPr>
      <t>H</t>
    </r>
    <r>
      <rPr>
        <sz val="10"/>
        <rFont val="Arial"/>
        <family val="2"/>
      </rPr>
      <t>igh</t>
    </r>
  </si>
  <si>
    <t>Remote (10%)</t>
  </si>
  <si>
    <t>Unlikely (30%)</t>
  </si>
  <si>
    <t>Likely (50%)</t>
  </si>
  <si>
    <t>Near Certainty (90%)</t>
  </si>
  <si>
    <t>Highly Likely (70%)</t>
  </si>
  <si>
    <t>Risk Impact Ranking</t>
  </si>
  <si>
    <t>Ranking</t>
  </si>
  <si>
    <t>No significant cost increase</t>
  </si>
  <si>
    <t>&lt;5% cost increase</t>
  </si>
  <si>
    <t>5 - 7% cost increase</t>
  </si>
  <si>
    <t>7 -10% cost increase</t>
  </si>
  <si>
    <t>&gt;10% cost increase</t>
  </si>
  <si>
    <t>Minimal schedule impact</t>
  </si>
  <si>
    <t>&lt;3 month delay</t>
  </si>
  <si>
    <t>3 - 6 month delay</t>
  </si>
  <si>
    <t>6 - 9 month delay</t>
  </si>
  <si>
    <t>&gt;9 month delay</t>
  </si>
  <si>
    <t>Minimal scope change</t>
  </si>
  <si>
    <t>Changes in project limits or features with &lt;5% cost increase</t>
  </si>
  <si>
    <t>Scope does not meet original purpose and need</t>
  </si>
  <si>
    <t>Major changes in project limits and features with &gt;10% cost increase</t>
  </si>
  <si>
    <t>Changes in project limits or features with 5 - 10% cost increase</t>
  </si>
  <si>
    <t>Quality degradation barely noticeable</t>
  </si>
  <si>
    <t>Final product not acceptable due to deficiencies</t>
  </si>
  <si>
    <t>Minimal deficiencies in constructability, operability, and safety</t>
  </si>
  <si>
    <t>No deficiencies apparent</t>
  </si>
  <si>
    <t xml:space="preserve">Major deficiencies in the technical adequacy of the final product  </t>
  </si>
  <si>
    <t>Organization</t>
  </si>
  <si>
    <r>
      <t xml:space="preserve">When identifying risk it is important to specify the risk correctly.  As a guideline for identifying risk, use the following risk statement structure to help fill in the appropriate columns on the risk register:  "Because of the </t>
    </r>
    <r>
      <rPr>
        <u/>
        <sz val="10"/>
        <rFont val="Arial"/>
        <family val="2"/>
      </rPr>
      <t>cause</t>
    </r>
    <r>
      <rPr>
        <sz val="10"/>
        <rFont val="Arial"/>
        <family val="2"/>
      </rPr>
      <t xml:space="preserve"> or condition that is true, a </t>
    </r>
    <r>
      <rPr>
        <u/>
        <sz val="10"/>
        <rFont val="Arial"/>
        <family val="2"/>
      </rPr>
      <t>risk</t>
    </r>
    <r>
      <rPr>
        <sz val="10"/>
        <rFont val="Arial"/>
        <family val="2"/>
      </rPr>
      <t xml:space="preserve"> may occur, having an </t>
    </r>
    <r>
      <rPr>
        <u/>
        <sz val="10"/>
        <rFont val="Arial"/>
        <family val="2"/>
      </rPr>
      <t>effect</t>
    </r>
    <r>
      <rPr>
        <sz val="10"/>
        <rFont val="Arial"/>
        <family val="2"/>
      </rPr>
      <t xml:space="preserve"> on either a cost, quality, scope  or time </t>
    </r>
    <r>
      <rPr>
        <u/>
        <sz val="10"/>
        <rFont val="Arial"/>
        <family val="2"/>
      </rPr>
      <t>objective</t>
    </r>
    <r>
      <rPr>
        <sz val="10"/>
        <rFont val="Arial"/>
        <family val="2"/>
      </rPr>
      <t xml:space="preserve">."  The list below provides a sampling of potential risks for various functional areas.  Every project has unique risks that need to be tailored, adjusted  from prior projects, or extended to new situations.     </t>
    </r>
    <r>
      <rPr>
        <sz val="10"/>
        <rFont val="Arial"/>
      </rPr>
      <t xml:space="preserve"> </t>
    </r>
  </si>
  <si>
    <t>Design/Construction Project Sample Risk List</t>
  </si>
  <si>
    <t xml:space="preserve">Construction Risks </t>
  </si>
  <si>
    <t>Unidentified utility impacts</t>
  </si>
  <si>
    <t>Unexpected archeological findings</t>
  </si>
  <si>
    <t>Changes during construction not covered by the contract</t>
  </si>
  <si>
    <t>Unidentified hazardous waste</t>
  </si>
  <si>
    <t>Site is unsafe for workers</t>
  </si>
  <si>
    <t>Delays due to traffic management and lane closures</t>
  </si>
  <si>
    <t>Design Risks</t>
  </si>
  <si>
    <t>Insufficient design analysis</t>
  </si>
  <si>
    <t>Complex hydraulic features</t>
  </si>
  <si>
    <t>Surveys incomplete</t>
  </si>
  <si>
    <t>Inaccurate assumptions during the planning phase</t>
  </si>
  <si>
    <t>Environmental Risks</t>
  </si>
  <si>
    <t>Unanticipated noise impacts</t>
  </si>
  <si>
    <t>Unforeseen Section 4(f) resources affected</t>
  </si>
  <si>
    <t xml:space="preserve">Environmental clearance for borrow site required </t>
  </si>
  <si>
    <t>Unanticiapated barriers to wildlife</t>
  </si>
  <si>
    <t>Unforeseen air qulaity issues</t>
  </si>
  <si>
    <t>External Risks</t>
  </si>
  <si>
    <t>Politically driven accelerated schedule</t>
  </si>
  <si>
    <t>Permit agency actions cause unexpected delays</t>
  </si>
  <si>
    <t>Public objections</t>
  </si>
  <si>
    <t>Inflation and other market forces</t>
  </si>
  <si>
    <t>Organizational Risks</t>
  </si>
  <si>
    <t>Inexperienced staff assigned to project</t>
  </si>
  <si>
    <t>Lack of specialized staff</t>
  </si>
  <si>
    <t>Priorities change on existing programs</t>
  </si>
  <si>
    <t>Project Management Risks</t>
  </si>
  <si>
    <t>Approval and decision processes cause delays</t>
  </si>
  <si>
    <t>Inadequate project scoping and scope creep</t>
  </si>
  <si>
    <t>Consultant and contractor delays</t>
  </si>
  <si>
    <t>Estimating and/or scheduling errors</t>
  </si>
  <si>
    <t>Lack of coordination and communication</t>
  </si>
  <si>
    <t>Unforeseen agreements required</t>
  </si>
  <si>
    <t>Right of Way Risks</t>
  </si>
  <si>
    <t>Unanicipated escalation in ROW values</t>
  </si>
  <si>
    <t>Additional ROW may be needed</t>
  </si>
  <si>
    <t>Acquisition of ROW may tke longer than anticipated</t>
  </si>
  <si>
    <t>Discovery of hazardous waste during the ROW phase</t>
  </si>
  <si>
    <t>Unforeseen railroad involvement</t>
  </si>
  <si>
    <r>
      <t xml:space="preserve">Risks Identified by </t>
    </r>
    <r>
      <rPr>
        <b/>
        <sz val="10"/>
        <rFont val="Arial"/>
        <family val="2"/>
      </rPr>
      <t>Functional Area</t>
    </r>
  </si>
  <si>
    <t>Generic Project Sample Risk List</t>
  </si>
  <si>
    <t>Technical, Quality, or Performance Risks</t>
  </si>
  <si>
    <t>Examples include reliance on unproven or complex technolgy, unrealistic performance goals, long term performance, process roadblocks, new emerging initiatives, increases in complexity, etc..</t>
  </si>
  <si>
    <t>Examples include a shifting regulatory environment, labor issues, changing customer priorities, government agency risks, and weather.  Also to be considered are consultant and vendor contract risks, contract type and contractor responsibilities.</t>
  </si>
  <si>
    <t>Examples include lack of prioritization of projects, inadequacy or interruption of funding, inexperienced and poorly developed and trained workforce, and resource conflicts with other projects in the organization.</t>
  </si>
  <si>
    <t>Examples include poor allocation of time and resources, inadequate quality of the project plan, lack of project manager delegated authority, and use of project management disciplines</t>
  </si>
  <si>
    <t>Risk Ranking</t>
  </si>
  <si>
    <t>These tables present examples of risk probability rankings, and risk impact rankings for the four project objectives - cost, time, scope and quality.  They should be tailored to the individual project and the project stakeholders' risk thresholds.  Risk impact rankings for opportunities can be developed in a similar manner.</t>
  </si>
  <si>
    <t>Example 1</t>
  </si>
  <si>
    <t>Example 2</t>
  </si>
  <si>
    <t>1 - 9%</t>
  </si>
  <si>
    <t>10 - 19%</t>
  </si>
  <si>
    <t>20 - 39%</t>
  </si>
  <si>
    <t>40 - 59%</t>
  </si>
  <si>
    <t>60 - 99%</t>
  </si>
  <si>
    <t>Primary Objective</t>
  </si>
  <si>
    <t>Insignificant cost increase</t>
  </si>
  <si>
    <t>&lt;10% cost increase</t>
  </si>
  <si>
    <t>10 - 20% cost increase</t>
  </si>
  <si>
    <t>20 -40% cost increase</t>
  </si>
  <si>
    <t>&gt;40% cost increase</t>
  </si>
  <si>
    <t>Insignificant time increase</t>
  </si>
  <si>
    <t>&lt;5% time increase</t>
  </si>
  <si>
    <t>5 - 10% time increase</t>
  </si>
  <si>
    <t>10 - 20% time increase</t>
  </si>
  <si>
    <t>&gt;20% time increase</t>
  </si>
  <si>
    <t>Scope decrease barely noticeable</t>
  </si>
  <si>
    <t>Minor areas of scope affected</t>
  </si>
  <si>
    <t>Major area of scope affected</t>
  </si>
  <si>
    <t>Project end item is effectively useless</t>
  </si>
  <si>
    <t>Only very demanding applications are affected</t>
  </si>
  <si>
    <t xml:space="preserve">Quality reduction requires owner approval </t>
  </si>
  <si>
    <t>Scope reduction unacceptable to owner</t>
  </si>
  <si>
    <t>Quality reduction unacceptable to owner</t>
  </si>
  <si>
    <r>
      <t>High Risk Events (</t>
    </r>
    <r>
      <rPr>
        <b/>
        <u/>
        <sz val="10"/>
        <color indexed="10"/>
        <rFont val="Arial"/>
        <family val="2"/>
      </rPr>
      <t>Red</t>
    </r>
    <r>
      <rPr>
        <u/>
        <sz val="10"/>
        <rFont val="Arial"/>
        <family val="2"/>
      </rPr>
      <t>)</t>
    </r>
    <r>
      <rPr>
        <sz val="10"/>
        <rFont val="Arial"/>
        <family val="2"/>
      </rPr>
      <t xml:space="preserve">  require priority action and aggressive response strategies.  Specific action is warranted to reduce the probability of occurrence or the risk's negative impact. </t>
    </r>
  </si>
  <si>
    <r>
      <t>Low Risk Events (</t>
    </r>
    <r>
      <rPr>
        <b/>
        <u/>
        <sz val="10"/>
        <color indexed="17"/>
        <rFont val="Arial"/>
        <family val="2"/>
      </rPr>
      <t>Green</t>
    </r>
    <r>
      <rPr>
        <u/>
        <sz val="10"/>
        <rFont val="Arial"/>
        <family val="2"/>
      </rPr>
      <t>)</t>
    </r>
    <r>
      <rPr>
        <sz val="10"/>
        <rFont val="Arial"/>
        <family val="2"/>
      </rPr>
      <t xml:space="preserve">  may not require proactive management action and can be eliminated from further assessment or periodically reassessed in the future until they are closed or occassionally elevated to a higher risk classification.</t>
    </r>
  </si>
  <si>
    <t xml:space="preserve">The combination of the probability and impact rankings are visually displayed on a five-by-five probability and impact matrix.  This method classifies a risk as either high (red), moderate (yellow), or low (green).  The resulting three level risk classification can be adjusted for diferent projects and even for different risks within a project. </t>
  </si>
  <si>
    <r>
      <t>Moderate Risk Events (</t>
    </r>
    <r>
      <rPr>
        <b/>
        <u/>
        <sz val="10"/>
        <color indexed="13"/>
        <rFont val="Arial"/>
        <family val="2"/>
      </rPr>
      <t>Yellow</t>
    </r>
    <r>
      <rPr>
        <u/>
        <sz val="10"/>
        <rFont val="Arial"/>
        <family val="2"/>
      </rPr>
      <t>)</t>
    </r>
    <r>
      <rPr>
        <sz val="10"/>
        <rFont val="Arial"/>
        <family val="2"/>
      </rPr>
      <t xml:space="preserve">  are either high probability low impact or low probability high impact events.  The low probability high impact events are of more concern and require more oversight under this classification.  They need to be monitored for changes.</t>
    </r>
  </si>
  <si>
    <t>Response Strategies</t>
  </si>
  <si>
    <r>
      <t xml:space="preserve">Avoid  </t>
    </r>
    <r>
      <rPr>
        <sz val="10"/>
        <rFont val="Arial"/>
        <family val="2"/>
      </rPr>
      <t>Risk avoidance might be achieved by changing scope, adding time, or adding resources.  Threats that arise early in the project can be avided by clarifying requirements, obtaining information, improving communication, or acquiring expertise.</t>
    </r>
  </si>
  <si>
    <r>
      <t>Transfer</t>
    </r>
    <r>
      <rPr>
        <sz val="10"/>
        <rFont val="Arial"/>
        <family val="2"/>
      </rPr>
      <t xml:space="preserve">  Transfering risk requires shifting the negative impact of a threat, along with ownership of the response, to a third party.  Risk transference nearly always involves payment of a risk premium to the party taking on the risk.  Some examples of transference tools are insurance, performance bonds, warranties, guarantees, incentive/disincentive clauses, A+B contracts, fixed price or cost type contracts, etc. </t>
    </r>
  </si>
  <si>
    <r>
      <t xml:space="preserve">Mitigate  </t>
    </r>
    <r>
      <rPr>
        <sz val="10"/>
        <rFont val="Arial"/>
        <family val="2"/>
      </rPr>
      <t>Risk mitigation implies a reduction in the probability and/or impact of an adverse event to an acceptable threshold.  It may take resources and time and therfore represent a tradeoff of one objective for another, but it may still be preferable to going forward with an unmitigated risk.  Monitoring the deliverables closely, increasing the number of parallel activities in the schedule, early involvement of regulatory agencies in the project, early and continuous outreach to communities/advocacy groups, impementing value engineering, performing corridor studies, adopting less complex processes, conducting more tests, or choosing a more stable supplier are examples of mitigation actions.</t>
    </r>
  </si>
  <si>
    <r>
      <t xml:space="preserve">Acceptance  </t>
    </r>
    <r>
      <rPr>
        <sz val="10"/>
        <rFont val="Arial"/>
        <family val="2"/>
      </rPr>
      <t>The most common acceptance strategy is to establish a contingency reserve, including amounts of time, money, or resources to handle the risk.  Otherwise, the risk is just accepted and addressed if and when it occurs.</t>
    </r>
  </si>
  <si>
    <r>
      <t xml:space="preserve">Exploit  </t>
    </r>
    <r>
      <rPr>
        <sz val="10"/>
        <rFont val="Arial"/>
        <family val="2"/>
      </rPr>
      <t>This strategy hopes to eliminate the uncertainty associated with a particular upside risk by making the opportunity definitely happen.</t>
    </r>
  </si>
  <si>
    <r>
      <t>Share</t>
    </r>
    <r>
      <rPr>
        <sz val="10"/>
        <rFont val="Arial"/>
        <family val="2"/>
      </rPr>
      <t xml:space="preserve">  Allocating ownership to a third party who is best able to capture the opportunity for the benefit of the project.  Examples are joint ventures, partnerships, etc.</t>
    </r>
  </si>
  <si>
    <r>
      <t xml:space="preserve">Strategies that deal with </t>
    </r>
    <r>
      <rPr>
        <b/>
        <sz val="10"/>
        <rFont val="Arial"/>
        <family val="2"/>
      </rPr>
      <t>threats</t>
    </r>
    <r>
      <rPr>
        <sz val="10"/>
        <rFont val="Arial"/>
      </rPr>
      <t xml:space="preserve"> or risks that may have negative impacts on project objectives include:</t>
    </r>
  </si>
  <si>
    <r>
      <t xml:space="preserve">Strategies that deal with </t>
    </r>
    <r>
      <rPr>
        <b/>
        <sz val="10"/>
        <rFont val="Arial"/>
        <family val="2"/>
      </rPr>
      <t>opportunities</t>
    </r>
    <r>
      <rPr>
        <sz val="10"/>
        <rFont val="Arial"/>
      </rPr>
      <t xml:space="preserve"> or risks with potentially positive impacts on project objectives include:</t>
    </r>
  </si>
  <si>
    <r>
      <t xml:space="preserve">Enhance  </t>
    </r>
    <r>
      <rPr>
        <sz val="10"/>
        <rFont val="Arial"/>
        <family val="2"/>
      </rPr>
      <t>This strategy modifies the size of an opportunity by increasing probability and/or positive impacts, and by identifying and maximizing key drivers of these positive-impact risks.</t>
    </r>
    <r>
      <rPr>
        <b/>
        <sz val="10"/>
        <rFont val="Arial"/>
        <family val="2"/>
      </rPr>
      <t xml:space="preserve">  </t>
    </r>
  </si>
  <si>
    <r>
      <t xml:space="preserve">Acceptance  </t>
    </r>
    <r>
      <rPr>
        <sz val="10"/>
        <rFont val="Arial"/>
        <family val="2"/>
      </rPr>
      <t>Either establishing a contingency reserve for a potential opportunity or just accepting the opportunity are two acceptance strategies.</t>
    </r>
  </si>
  <si>
    <t>Contractor</t>
  </si>
  <si>
    <t>Moderate</t>
  </si>
  <si>
    <t>Thorough geotechnical investigations performed</t>
  </si>
  <si>
    <t>Responsible   Entity</t>
  </si>
  <si>
    <t>Agency</t>
  </si>
  <si>
    <t>Very High</t>
  </si>
  <si>
    <t>Risk Management Register for Project XXXXX</t>
  </si>
  <si>
    <t>External</t>
  </si>
  <si>
    <t xml:space="preserve">Budget Constraints- allocation in doubt or subject to change </t>
  </si>
  <si>
    <t>Project delayed</t>
  </si>
  <si>
    <t>Preliminary Engineering</t>
  </si>
  <si>
    <t>Adequate costs are not included</t>
  </si>
  <si>
    <t>Incorrect amount budgeted</t>
  </si>
  <si>
    <t>Mobilization</t>
  </si>
  <si>
    <t xml:space="preserve"> Quantity estimated inadequate</t>
  </si>
  <si>
    <t>EE is underestimated</t>
  </si>
  <si>
    <t>Excavation</t>
  </si>
  <si>
    <t>Unit pricing effected by rock excavation and disposal site issues</t>
  </si>
  <si>
    <t>Contract Modifications / Time Extensions</t>
  </si>
  <si>
    <t>Certain changes during construction not covered by D/B contract</t>
  </si>
  <si>
    <t>Contract costs increase</t>
  </si>
  <si>
    <t>Inflation</t>
  </si>
  <si>
    <t>Cost of living increases per year</t>
  </si>
  <si>
    <t>Cost escalation</t>
  </si>
  <si>
    <t>Project completion date not met</t>
  </si>
  <si>
    <t>D/B contractor's project duration estimate not accurate</t>
  </si>
  <si>
    <t>Project completion delayed</t>
  </si>
  <si>
    <t>Delivery date politically driven</t>
  </si>
  <si>
    <t>Political pressure to deliver project on an accelerated schedule</t>
  </si>
  <si>
    <t xml:space="preserve">Questionable schedule leads to high costs </t>
  </si>
  <si>
    <t>Permit Delays</t>
  </si>
  <si>
    <t>Permits expire.  Permits or agency actions are delayed or take longer then expected.</t>
  </si>
  <si>
    <t>Fines,  penalties and project delays</t>
  </si>
  <si>
    <t>Marketing</t>
  </si>
  <si>
    <t>Public exposure of an FLH high profile project</t>
  </si>
  <si>
    <t>Improves viability of FLH</t>
  </si>
  <si>
    <t>Public Relations</t>
  </si>
  <si>
    <t xml:space="preserve">Street or ramp closures not properly coordinated with the local community.  Public awareness campaign not planned.  </t>
  </si>
  <si>
    <t>Public discontent</t>
  </si>
  <si>
    <t>Unanticipated workload in the Division.  Functional units overloaded for performing reviews.</t>
  </si>
  <si>
    <t>Quality deficiencies</t>
  </si>
  <si>
    <t>Roles and responsibilities not understood</t>
  </si>
  <si>
    <t>Role of State DOT and Division inspectors not clear</t>
  </si>
  <si>
    <t>Mismanaged project</t>
  </si>
  <si>
    <t>Project may be divided into 2or 3 phases with options in the D/B contract</t>
  </si>
  <si>
    <t>DLT</t>
  </si>
  <si>
    <t>Monthly</t>
  </si>
  <si>
    <t>xx/xx/2008</t>
  </si>
  <si>
    <t xml:space="preserve">Added remaining PE based on %EE for function reviews, determination of construction schedule, D/B PE, etc </t>
  </si>
  <si>
    <t>Add pay item calculated at          5% EE</t>
  </si>
  <si>
    <t>CFT</t>
  </si>
  <si>
    <t>Increased unit price for excavation to match rock excavation price of $15.00/CY</t>
  </si>
  <si>
    <t>Geotechnical Manager</t>
  </si>
  <si>
    <t>Completion of subsurface exploration</t>
  </si>
  <si>
    <t>Include a 2%  construction cost growth factor in estimate.</t>
  </si>
  <si>
    <t>Include 3% EE per year escalation factor</t>
  </si>
  <si>
    <t xml:space="preserve">Liquidated damages applied per D/B contract.  Incremental milestones monitored </t>
  </si>
  <si>
    <t>Check to see if pricing reflects normal working practices or if project is overpriced due to multiple shifts, etc.</t>
  </si>
  <si>
    <t>Transfer</t>
  </si>
  <si>
    <t>Contingency plan.  D/B contractor is responsible for coordination.</t>
  </si>
  <si>
    <t>D/B contractor responsible for coordinating permits and identifying permit requirements.</t>
  </si>
  <si>
    <t>Exploit</t>
  </si>
  <si>
    <t>Future marketing of this successful project by the Division</t>
  </si>
  <si>
    <t xml:space="preserve">Establish a website for public awareness.  </t>
  </si>
  <si>
    <t>Use A/E consultants for reviews</t>
  </si>
  <si>
    <t xml:space="preserve">Roles and responsibilities addressed in the MOA.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</si>
</sst>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sz val="8"/>
      <name val="Arial"/>
    </font>
    <font>
      <b/>
      <sz val="22"/>
      <name val="Arial"/>
      <family val="2"/>
    </font>
    <font>
      <b/>
      <sz val="22"/>
      <name val="Arial"/>
    </font>
    <font>
      <b/>
      <sz val="8"/>
      <name val="Arial"/>
      <family val="2"/>
    </font>
    <font>
      <sz val="8"/>
      <color indexed="81"/>
      <name val="Tahoma"/>
    </font>
    <font>
      <b/>
      <sz val="10"/>
      <color indexed="9"/>
      <name val="Arial"/>
      <family val="2"/>
    </font>
    <font>
      <sz val="10"/>
      <name val="Arial"/>
      <family val="2"/>
    </font>
    <font>
      <u/>
      <sz val="10"/>
      <name val="Arial"/>
      <family val="2"/>
    </font>
    <font>
      <u/>
      <sz val="10"/>
      <name val="Arial"/>
    </font>
    <font>
      <i/>
      <u/>
      <sz val="10"/>
      <name val="Arial"/>
      <family val="2"/>
    </font>
    <font>
      <b/>
      <u/>
      <sz val="10"/>
      <color indexed="10"/>
      <name val="Arial"/>
      <family val="2"/>
    </font>
    <font>
      <b/>
      <u/>
      <sz val="10"/>
      <color indexed="13"/>
      <name val="Arial"/>
      <family val="2"/>
    </font>
    <font>
      <b/>
      <u/>
      <sz val="10"/>
      <color indexed="17"/>
      <name val="Arial"/>
      <family val="2"/>
    </font>
    <font>
      <sz val="8"/>
      <color indexed="81"/>
      <name val="Tahoma"/>
      <charset val="1"/>
    </font>
  </fonts>
  <fills count="9">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46"/>
        <bgColor indexed="64"/>
      </patternFill>
    </fill>
    <fill>
      <patternFill patternType="solid">
        <fgColor indexed="18"/>
        <bgColor indexed="64"/>
      </patternFill>
    </fill>
    <fill>
      <patternFill patternType="solid">
        <fgColor indexed="47"/>
        <bgColor indexed="64"/>
      </patternFill>
    </fill>
    <fill>
      <patternFill patternType="solid">
        <fgColor indexed="22"/>
        <bgColor indexed="64"/>
      </patternFill>
    </fill>
  </fills>
  <borders count="17">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4">
    <xf numFmtId="0" fontId="0" fillId="0" borderId="0" xfId="0"/>
    <xf numFmtId="0" fontId="3" fillId="2"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center"/>
    </xf>
    <xf numFmtId="0" fontId="1" fillId="0" borderId="4"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6"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textRotation="90"/>
    </xf>
    <xf numFmtId="0" fontId="1" fillId="0" borderId="4" xfId="0" applyFont="1" applyFill="1" applyBorder="1" applyAlignment="1">
      <alignment horizontal="center" vertical="center" textRotation="90" wrapText="1"/>
    </xf>
    <xf numFmtId="0" fontId="1" fillId="0" borderId="4" xfId="0" applyFont="1" applyBorder="1" applyAlignment="1">
      <alignment horizontal="center" vertical="center" textRotation="90"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2" xfId="0" applyFont="1" applyBorder="1" applyAlignment="1">
      <alignment horizontal="center"/>
    </xf>
    <xf numFmtId="0" fontId="0" fillId="0" borderId="4" xfId="0" applyBorder="1" applyAlignment="1">
      <alignment horizontal="center" vertical="center"/>
    </xf>
    <xf numFmtId="0" fontId="0" fillId="0" borderId="0" xfId="0" applyAlignment="1">
      <alignment horizontal="center"/>
    </xf>
    <xf numFmtId="0" fontId="1" fillId="0" borderId="4" xfId="0" applyFont="1" applyBorder="1" applyAlignment="1">
      <alignment horizontal="center" vertical="center"/>
    </xf>
    <xf numFmtId="0" fontId="0" fillId="0" borderId="4" xfId="0" applyBorder="1" applyAlignment="1">
      <alignment horizontal="center" vertical="center" wrapText="1"/>
    </xf>
    <xf numFmtId="0" fontId="10" fillId="0" borderId="4" xfId="0" applyFont="1" applyBorder="1" applyAlignment="1">
      <alignment horizontal="center" vertical="center"/>
    </xf>
    <xf numFmtId="0" fontId="1" fillId="0" borderId="4" xfId="0" applyFont="1" applyBorder="1" applyAlignment="1">
      <alignment vertical="center"/>
    </xf>
    <xf numFmtId="0" fontId="0" fillId="0" borderId="4" xfId="0" applyNumberFormat="1" applyBorder="1" applyAlignment="1">
      <alignment vertical="center"/>
    </xf>
    <xf numFmtId="0" fontId="0" fillId="0" borderId="4" xfId="0" applyBorder="1"/>
    <xf numFmtId="0" fontId="0" fillId="0" borderId="0" xfId="0" applyAlignment="1"/>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center"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4" xfId="0" applyBorder="1" applyAlignment="1">
      <alignment horizontal="center" vertical="center"/>
    </xf>
    <xf numFmtId="0" fontId="0" fillId="0" borderId="9"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5" xfId="0" applyFill="1" applyBorder="1" applyAlignment="1">
      <alignment horizontal="center" vertical="center" wrapText="1"/>
    </xf>
    <xf numFmtId="14" fontId="0" fillId="0" borderId="10" xfId="0" applyNumberFormat="1" applyBorder="1" applyAlignment="1">
      <alignment horizontal="center" vertical="center" wrapText="1"/>
    </xf>
    <xf numFmtId="0" fontId="0" fillId="0" borderId="10" xfId="0" applyBorder="1" applyAlignment="1">
      <alignment horizontal="center" vertical="center" textRotation="90" wrapText="1"/>
    </xf>
    <xf numFmtId="0" fontId="0" fillId="0" borderId="11" xfId="0" applyBorder="1" applyAlignment="1">
      <alignment horizontal="center" vertical="center" textRotation="90" wrapText="1"/>
    </xf>
    <xf numFmtId="0" fontId="0" fillId="0" borderId="5" xfId="0" applyBorder="1" applyAlignment="1">
      <alignment horizontal="center" vertical="center" textRotation="90" wrapText="1"/>
    </xf>
    <xf numFmtId="0" fontId="0" fillId="0" borderId="10" xfId="0" applyFill="1" applyBorder="1" applyAlignment="1">
      <alignment horizontal="center" vertical="center" textRotation="90" wrapText="1"/>
    </xf>
    <xf numFmtId="0" fontId="0" fillId="0" borderId="11" xfId="0" applyFill="1" applyBorder="1" applyAlignment="1">
      <alignment horizontal="center" vertical="center" textRotation="90" wrapText="1"/>
    </xf>
    <xf numFmtId="0" fontId="0" fillId="0" borderId="5" xfId="0" applyFill="1" applyBorder="1" applyAlignment="1">
      <alignment horizontal="center" vertical="center" textRotation="90"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5" fillId="0"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Fill="1" applyBorder="1" applyAlignment="1">
      <alignment horizontal="center" vertical="center" textRotation="90"/>
    </xf>
    <xf numFmtId="0" fontId="5" fillId="0" borderId="1" xfId="0" applyFont="1" applyFill="1" applyBorder="1" applyAlignment="1">
      <alignment horizontal="center" vertical="center" textRotation="90"/>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 xfId="0" applyFont="1" applyBorder="1" applyAlignment="1">
      <alignment horizontal="center" vertical="center" wrapText="1"/>
    </xf>
    <xf numFmtId="0" fontId="1" fillId="5" borderId="16" xfId="0" applyFont="1" applyFill="1" applyBorder="1" applyAlignment="1">
      <alignment horizontal="center" vertical="center"/>
    </xf>
    <xf numFmtId="0" fontId="0" fillId="0" borderId="16" xfId="0" applyBorder="1" applyAlignment="1"/>
    <xf numFmtId="0" fontId="0" fillId="0" borderId="6" xfId="0" applyBorder="1" applyAlignment="1"/>
    <xf numFmtId="0" fontId="7" fillId="6" borderId="15" xfId="0" applyFont="1" applyFill="1" applyBorder="1" applyAlignment="1">
      <alignment horizontal="center" vertical="center"/>
    </xf>
    <xf numFmtId="0" fontId="0" fillId="0" borderId="16" xfId="0" applyBorder="1" applyAlignment="1">
      <alignment horizontal="center" vertical="center"/>
    </xf>
    <xf numFmtId="0" fontId="1" fillId="7" borderId="4" xfId="0" applyFont="1" applyFill="1" applyBorder="1" applyAlignment="1">
      <alignment horizontal="center" vertical="center"/>
    </xf>
    <xf numFmtId="0" fontId="1" fillId="8" borderId="16" xfId="0" applyFont="1" applyFill="1" applyBorder="1" applyAlignment="1">
      <alignment horizontal="center" vertical="center"/>
    </xf>
    <xf numFmtId="0" fontId="0" fillId="0" borderId="6" xfId="0" applyBorder="1" applyAlignment="1">
      <alignment horizontal="center" vertical="center"/>
    </xf>
    <xf numFmtId="0" fontId="8" fillId="0" borderId="10" xfId="0" applyFont="1" applyBorder="1" applyAlignment="1">
      <alignment horizontal="center" vertical="center" wrapText="1"/>
    </xf>
    <xf numFmtId="0" fontId="8" fillId="0" borderId="10" xfId="0" applyFont="1" applyFill="1" applyBorder="1" applyAlignment="1">
      <alignment horizontal="center" vertical="center" wrapText="1"/>
    </xf>
    <xf numFmtId="0" fontId="0" fillId="0" borderId="4"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1" xfId="0" applyBorder="1" applyAlignment="1"/>
    <xf numFmtId="0" fontId="0" fillId="0" borderId="5" xfId="0" applyBorder="1" applyAlignment="1"/>
    <xf numFmtId="0" fontId="0" fillId="0" borderId="1" xfId="0" applyBorder="1" applyAlignment="1">
      <alignment horizontal="center" vertical="center"/>
    </xf>
    <xf numFmtId="0" fontId="0" fillId="0" borderId="0" xfId="0" applyAlignment="1"/>
    <xf numFmtId="0" fontId="0" fillId="0" borderId="1" xfId="0" applyBorder="1" applyAlignment="1">
      <alignment vertical="top" wrapText="1"/>
    </xf>
    <xf numFmtId="0" fontId="1" fillId="0" borderId="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9" fillId="0" borderId="15" xfId="0" applyFont="1" applyBorder="1" applyAlignment="1">
      <alignment vertical="top" wrapText="1"/>
    </xf>
    <xf numFmtId="0" fontId="0" fillId="0" borderId="16" xfId="0" applyBorder="1" applyAlignment="1">
      <alignment vertical="top" wrapText="1"/>
    </xf>
    <xf numFmtId="0" fontId="0" fillId="0" borderId="6" xfId="0" applyBorder="1" applyAlignment="1">
      <alignment vertical="top" wrapText="1"/>
    </xf>
    <xf numFmtId="0" fontId="0" fillId="0" borderId="15" xfId="0" applyBorder="1" applyAlignment="1">
      <alignment horizontal="center" vertical="center"/>
    </xf>
    <xf numFmtId="0" fontId="0" fillId="0" borderId="15" xfId="0"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6" xfId="0" applyFont="1" applyBorder="1" applyAlignment="1">
      <alignment vertical="top" wrapText="1"/>
    </xf>
    <xf numFmtId="0" fontId="0" fillId="0" borderId="15"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12"/>
  <sheetViews>
    <sheetView tabSelected="1" zoomScale="75" workbookViewId="0">
      <pane xSplit="23" ySplit="3" topLeftCell="X4" activePane="bottomRight" state="frozen"/>
      <selection activeCell="A9" sqref="A9"/>
      <selection pane="topRight" activeCell="Y9" sqref="Y9"/>
      <selection pane="bottomLeft" activeCell="A12" sqref="A12"/>
      <selection pane="bottomRight" activeCell="H11" sqref="H11:H17"/>
    </sheetView>
  </sheetViews>
  <sheetFormatPr defaultRowHeight="12.75" x14ac:dyDescent="0.2"/>
  <cols>
    <col min="1" max="1" width="6.85546875" customWidth="1"/>
    <col min="2" max="2" width="3.7109375" customWidth="1"/>
    <col min="3" max="3" width="5.140625" customWidth="1"/>
    <col min="4" max="4" width="19.85546875" customWidth="1"/>
    <col min="5" max="5" width="26" customWidth="1"/>
    <col min="6" max="6" width="24.42578125" customWidth="1"/>
    <col min="7" max="7" width="6.85546875" customWidth="1"/>
    <col min="8" max="8" width="11.7109375" customWidth="1"/>
    <col min="9" max="10" width="12.7109375" customWidth="1"/>
    <col min="11" max="11" width="3" customWidth="1"/>
    <col min="12" max="12" width="4.5703125" bestFit="1" customWidth="1"/>
    <col min="13" max="17" width="4.5703125" customWidth="1"/>
    <col min="18" max="18" width="13" customWidth="1"/>
    <col min="19" max="19" width="26.140625" customWidth="1"/>
    <col min="20" max="20" width="14.28515625" customWidth="1"/>
    <col min="21" max="21" width="16" customWidth="1"/>
    <col min="22" max="22" width="18.42578125" customWidth="1"/>
    <col min="23" max="23" width="10.140625" customWidth="1"/>
    <col min="24" max="24" width="14.7109375" customWidth="1"/>
  </cols>
  <sheetData>
    <row r="1" spans="1:24" ht="42.75" customHeight="1" thickBot="1" x14ac:dyDescent="0.25">
      <c r="A1" s="66" t="s">
        <v>182</v>
      </c>
      <c r="B1" s="66"/>
      <c r="C1" s="66"/>
      <c r="D1" s="66"/>
      <c r="E1" s="66"/>
      <c r="F1" s="66"/>
      <c r="G1" s="66"/>
      <c r="H1" s="66"/>
      <c r="I1" s="66"/>
      <c r="J1" s="66"/>
      <c r="K1" s="66"/>
      <c r="L1" s="66"/>
      <c r="M1" s="66"/>
      <c r="N1" s="66"/>
      <c r="O1" s="66"/>
      <c r="P1" s="66"/>
      <c r="Q1" s="66"/>
      <c r="R1" s="66"/>
      <c r="S1" s="66"/>
      <c r="T1" s="66"/>
      <c r="U1" s="66"/>
      <c r="V1" s="66"/>
      <c r="W1" s="66"/>
      <c r="X1" s="67"/>
    </row>
    <row r="2" spans="1:24" ht="24" customHeight="1" x14ac:dyDescent="0.2">
      <c r="A2" s="75"/>
      <c r="B2" s="75"/>
      <c r="C2" s="75"/>
      <c r="D2" s="75"/>
      <c r="E2" s="75"/>
      <c r="F2" s="75"/>
      <c r="G2" s="75"/>
      <c r="H2" s="77" t="s">
        <v>19</v>
      </c>
      <c r="I2" s="75"/>
      <c r="J2" s="75"/>
      <c r="K2" s="75"/>
      <c r="L2" s="75"/>
      <c r="M2" s="75"/>
      <c r="N2" s="75"/>
      <c r="O2" s="75"/>
      <c r="P2" s="75"/>
      <c r="Q2" s="78"/>
      <c r="R2" s="74" t="s">
        <v>20</v>
      </c>
      <c r="S2" s="75"/>
      <c r="T2" s="71" t="s">
        <v>21</v>
      </c>
      <c r="U2" s="72"/>
      <c r="V2" s="73"/>
      <c r="W2" s="76" t="s">
        <v>23</v>
      </c>
      <c r="X2" s="76"/>
    </row>
    <row r="3" spans="1:24" ht="82.5" x14ac:dyDescent="0.2">
      <c r="A3" s="16" t="s">
        <v>27</v>
      </c>
      <c r="B3" s="17" t="s">
        <v>11</v>
      </c>
      <c r="C3" s="18" t="s">
        <v>24</v>
      </c>
      <c r="D3" s="10" t="s">
        <v>34</v>
      </c>
      <c r="E3" s="10" t="s">
        <v>7</v>
      </c>
      <c r="F3" s="10" t="s">
        <v>8</v>
      </c>
      <c r="G3" s="19" t="s">
        <v>33</v>
      </c>
      <c r="H3" s="16" t="s">
        <v>48</v>
      </c>
      <c r="I3" s="10" t="s">
        <v>0</v>
      </c>
      <c r="J3" s="10" t="s">
        <v>1</v>
      </c>
      <c r="K3" s="68" t="s">
        <v>6</v>
      </c>
      <c r="L3" s="69"/>
      <c r="M3" s="69"/>
      <c r="N3" s="69"/>
      <c r="O3" s="69"/>
      <c r="P3" s="69"/>
      <c r="Q3" s="70"/>
      <c r="R3" s="15" t="s">
        <v>2</v>
      </c>
      <c r="S3" s="10" t="s">
        <v>9</v>
      </c>
      <c r="T3" s="10" t="s">
        <v>179</v>
      </c>
      <c r="U3" s="10" t="s">
        <v>18</v>
      </c>
      <c r="V3" s="10" t="s">
        <v>22</v>
      </c>
      <c r="W3" s="11" t="s">
        <v>180</v>
      </c>
      <c r="X3" s="12" t="s">
        <v>176</v>
      </c>
    </row>
    <row r="4" spans="1:24" ht="14.25" customHeight="1" x14ac:dyDescent="0.2">
      <c r="A4" s="58">
        <v>1</v>
      </c>
      <c r="B4" s="55" t="s">
        <v>12</v>
      </c>
      <c r="C4" s="55" t="s">
        <v>183</v>
      </c>
      <c r="D4" s="58" t="s">
        <v>47</v>
      </c>
      <c r="E4" s="45" t="s">
        <v>184</v>
      </c>
      <c r="F4" s="45" t="s">
        <v>185</v>
      </c>
      <c r="G4" s="52" t="s">
        <v>28</v>
      </c>
      <c r="H4" s="48" t="s">
        <v>42</v>
      </c>
      <c r="I4" s="45" t="s">
        <v>25</v>
      </c>
      <c r="J4" s="45" t="s">
        <v>181</v>
      </c>
      <c r="K4" s="64" t="s">
        <v>0</v>
      </c>
      <c r="L4" s="13" t="s">
        <v>13</v>
      </c>
      <c r="M4" s="1" t="str">
        <f>IF(AND(J4="VERY LOW",I4="VERY HIGH")=TRUE,"X"," ")</f>
        <v xml:space="preserve"> </v>
      </c>
      <c r="N4" s="2" t="str">
        <f>IF(AND(J4="LOW",I4="VERY HIGH")=TRUE,"X"," ")</f>
        <v xml:space="preserve"> </v>
      </c>
      <c r="O4" s="3" t="str">
        <f>IF(AND(J4="MODERATE",I4="VERY HIGH")=TRUE,"X"," ")</f>
        <v xml:space="preserve"> </v>
      </c>
      <c r="P4" s="3" t="str">
        <f>IF(AND(J4="HIGH",I4="VERY HIGH")=TRUE,"X"," ")</f>
        <v xml:space="preserve"> </v>
      </c>
      <c r="Q4" s="20" t="str">
        <f>IF(AND(J4="VERY HIGH",I4="VERY HIGH")=TRUE,"X"," ")</f>
        <v xml:space="preserve"> </v>
      </c>
      <c r="R4" s="42" t="s">
        <v>31</v>
      </c>
      <c r="S4" s="45" t="s">
        <v>220</v>
      </c>
      <c r="T4" s="48" t="s">
        <v>221</v>
      </c>
      <c r="U4" s="45" t="s">
        <v>222</v>
      </c>
      <c r="V4" s="51" t="s">
        <v>223</v>
      </c>
      <c r="W4" s="41"/>
      <c r="X4" s="41"/>
    </row>
    <row r="5" spans="1:24" ht="14.25" customHeight="1" x14ac:dyDescent="0.2">
      <c r="A5" s="59"/>
      <c r="B5" s="56"/>
      <c r="C5" s="56"/>
      <c r="D5" s="59"/>
      <c r="E5" s="46"/>
      <c r="F5" s="46"/>
      <c r="G5" s="53"/>
      <c r="H5" s="49"/>
      <c r="I5" s="46"/>
      <c r="J5" s="46"/>
      <c r="K5" s="65"/>
      <c r="L5" s="14" t="s">
        <v>14</v>
      </c>
      <c r="M5" s="1" t="str">
        <f>IF(AND(J4="VERY LOW",I4="HIGH")=TRUE,"X"," ")</f>
        <v xml:space="preserve"> </v>
      </c>
      <c r="N5" s="2" t="str">
        <f>IF(AND(J4="LOW",I4="HIGH")=TRUE,"X"," ")</f>
        <v xml:space="preserve"> </v>
      </c>
      <c r="O5" s="3" t="str">
        <f>IF(AND(J4="MODERATE",I4="HIGH")=TRUE,"X"," ")</f>
        <v xml:space="preserve"> </v>
      </c>
      <c r="P5" s="3" t="str">
        <f>IF(AND(J4="HIGH",I4="HIGH")=TRUE,"X"," ")</f>
        <v xml:space="preserve"> </v>
      </c>
      <c r="Q5" s="20" t="str">
        <f>IF(AND(J4="VERY HIGH",I4="HIGH")=TRUE,"X"," ")</f>
        <v>X</v>
      </c>
      <c r="R5" s="43"/>
      <c r="S5" s="46"/>
      <c r="T5" s="49"/>
      <c r="U5" s="46"/>
      <c r="V5" s="46"/>
      <c r="W5" s="41"/>
      <c r="X5" s="41"/>
    </row>
    <row r="6" spans="1:24" ht="14.25" customHeight="1" x14ac:dyDescent="0.2">
      <c r="A6" s="59"/>
      <c r="B6" s="56"/>
      <c r="C6" s="56"/>
      <c r="D6" s="59"/>
      <c r="E6" s="46"/>
      <c r="F6" s="46"/>
      <c r="G6" s="53"/>
      <c r="H6" s="49"/>
      <c r="I6" s="46"/>
      <c r="J6" s="46"/>
      <c r="K6" s="65"/>
      <c r="L6" s="14" t="s">
        <v>15</v>
      </c>
      <c r="M6" s="1" t="str">
        <f>IF(AND(J4="VERY LOW",I4="MODERATE")=TRUE,"X"," ")</f>
        <v xml:space="preserve"> </v>
      </c>
      <c r="N6" s="4" t="str">
        <f>IF(AND(J4="LOW",I4="MODERATE")=TRUE,"X"," ")</f>
        <v xml:space="preserve"> </v>
      </c>
      <c r="O6" s="2" t="str">
        <f>IF(AND(J4="MODERATE",I4="MODERATE")=TRUE,"X"," ")</f>
        <v xml:space="preserve"> </v>
      </c>
      <c r="P6" s="3" t="str">
        <f>IF(AND(J4="HIGH",I4="MODERATE")=TRUE,"X"," ")</f>
        <v xml:space="preserve"> </v>
      </c>
      <c r="Q6" s="20" t="str">
        <f>IF(AND(J4="VERY HIGH",I4="MODERATE")=TRUE,"X"," ")</f>
        <v xml:space="preserve"> </v>
      </c>
      <c r="R6" s="43"/>
      <c r="S6" s="46"/>
      <c r="T6" s="49"/>
      <c r="U6" s="46"/>
      <c r="V6" s="46"/>
      <c r="W6" s="41"/>
      <c r="X6" s="41"/>
    </row>
    <row r="7" spans="1:24" ht="14.25" customHeight="1" x14ac:dyDescent="0.2">
      <c r="A7" s="59"/>
      <c r="B7" s="56"/>
      <c r="C7" s="56"/>
      <c r="D7" s="59"/>
      <c r="E7" s="46"/>
      <c r="F7" s="46"/>
      <c r="G7" s="53"/>
      <c r="H7" s="49"/>
      <c r="I7" s="46"/>
      <c r="J7" s="46"/>
      <c r="K7" s="65"/>
      <c r="L7" s="14" t="s">
        <v>16</v>
      </c>
      <c r="M7" s="1" t="str">
        <f>IF(AND(J4="VERY LOW",I4="LOW")=TRUE,"X"," ")</f>
        <v xml:space="preserve"> </v>
      </c>
      <c r="N7" s="4" t="str">
        <f>IF(AND(J4="LOW",I4="LOW")=TRUE,"X"," ")</f>
        <v xml:space="preserve"> </v>
      </c>
      <c r="O7" s="2" t="str">
        <f>IF(AND(J4="MODERATE",I4="LOW")=TRUE,"X"," ")</f>
        <v xml:space="preserve"> </v>
      </c>
      <c r="P7" s="3" t="str">
        <f>IF(AND(J4="HIGH",I4="LOW")=TRUE,"X"," ")</f>
        <v xml:space="preserve"> </v>
      </c>
      <c r="Q7" s="20" t="str">
        <f>IF(AND(J4="VERY HIGH",I4="LOW")=TRUE,"X"," ")</f>
        <v xml:space="preserve"> </v>
      </c>
      <c r="R7" s="43"/>
      <c r="S7" s="46"/>
      <c r="T7" s="49"/>
      <c r="U7" s="46"/>
      <c r="V7" s="46"/>
      <c r="W7" s="41"/>
      <c r="X7" s="41"/>
    </row>
    <row r="8" spans="1:24" ht="14.25" customHeight="1" x14ac:dyDescent="0.2">
      <c r="A8" s="59"/>
      <c r="B8" s="56"/>
      <c r="C8" s="56"/>
      <c r="D8" s="59"/>
      <c r="E8" s="46"/>
      <c r="F8" s="46"/>
      <c r="G8" s="53"/>
      <c r="H8" s="49"/>
      <c r="I8" s="46"/>
      <c r="J8" s="46"/>
      <c r="K8" s="65"/>
      <c r="L8" s="14" t="s">
        <v>17</v>
      </c>
      <c r="M8" s="5" t="str">
        <f>IF(AND(J4="VERY LOW",I4="VERY LOW")=TRUE,"X"," ")</f>
        <v xml:space="preserve"> </v>
      </c>
      <c r="N8" s="6" t="str">
        <f>IF(AND(J4="LOW",I4="VERY LOW")=TRUE,"X"," ")</f>
        <v xml:space="preserve"> </v>
      </c>
      <c r="O8" s="6" t="str">
        <f>IF(AND(J4="MODERATE",I4="VERY LOW")=TRUE,"X"," ")</f>
        <v xml:space="preserve"> </v>
      </c>
      <c r="P8" s="7" t="str">
        <f>IF(AND(J4="HIGH",I4="VERY LOW")=TRUE,"X"," ")</f>
        <v xml:space="preserve"> </v>
      </c>
      <c r="Q8" s="21" t="str">
        <f>IF(AND(J4="VERY HIGH",I4="VERY LOW")=TRUE,"X"," ")</f>
        <v xml:space="preserve"> </v>
      </c>
      <c r="R8" s="43"/>
      <c r="S8" s="46"/>
      <c r="T8" s="49"/>
      <c r="U8" s="46"/>
      <c r="V8" s="46"/>
      <c r="W8" s="41"/>
      <c r="X8" s="41"/>
    </row>
    <row r="9" spans="1:24" ht="14.25" customHeight="1" x14ac:dyDescent="0.4">
      <c r="A9" s="59"/>
      <c r="B9" s="56"/>
      <c r="C9" s="56"/>
      <c r="D9" s="59"/>
      <c r="E9" s="46"/>
      <c r="F9" s="46"/>
      <c r="G9" s="53"/>
      <c r="H9" s="49"/>
      <c r="I9" s="46"/>
      <c r="J9" s="46"/>
      <c r="K9" s="65"/>
      <c r="L9" s="8"/>
      <c r="M9" s="13" t="s">
        <v>17</v>
      </c>
      <c r="N9" s="13" t="s">
        <v>16</v>
      </c>
      <c r="O9" s="13" t="s">
        <v>15</v>
      </c>
      <c r="P9" s="13" t="s">
        <v>14</v>
      </c>
      <c r="Q9" s="22" t="s">
        <v>13</v>
      </c>
      <c r="R9" s="43"/>
      <c r="S9" s="46"/>
      <c r="T9" s="49"/>
      <c r="U9" s="46"/>
      <c r="V9" s="46"/>
      <c r="W9" s="41"/>
      <c r="X9" s="41"/>
    </row>
    <row r="10" spans="1:24" ht="11.25" customHeight="1" x14ac:dyDescent="0.4">
      <c r="A10" s="60"/>
      <c r="B10" s="57"/>
      <c r="C10" s="57"/>
      <c r="D10" s="60"/>
      <c r="E10" s="47"/>
      <c r="F10" s="47"/>
      <c r="G10" s="54"/>
      <c r="H10" s="50"/>
      <c r="I10" s="47"/>
      <c r="J10" s="47"/>
      <c r="K10" s="23"/>
      <c r="L10" s="9"/>
      <c r="M10" s="61" t="s">
        <v>1</v>
      </c>
      <c r="N10" s="61"/>
      <c r="O10" s="61"/>
      <c r="P10" s="62"/>
      <c r="Q10" s="63"/>
      <c r="R10" s="44"/>
      <c r="S10" s="47"/>
      <c r="T10" s="50"/>
      <c r="U10" s="47"/>
      <c r="V10" s="47"/>
      <c r="W10" s="41"/>
      <c r="X10" s="41"/>
    </row>
    <row r="11" spans="1:24" ht="14.25" customHeight="1" x14ac:dyDescent="0.2">
      <c r="A11" s="58">
        <v>2</v>
      </c>
      <c r="B11" s="55" t="s">
        <v>12</v>
      </c>
      <c r="C11" s="55" t="s">
        <v>38</v>
      </c>
      <c r="D11" s="45" t="s">
        <v>186</v>
      </c>
      <c r="E11" s="45" t="s">
        <v>187</v>
      </c>
      <c r="F11" s="45" t="s">
        <v>188</v>
      </c>
      <c r="G11" s="52" t="s">
        <v>28</v>
      </c>
      <c r="H11" s="48" t="s">
        <v>10</v>
      </c>
      <c r="I11" s="45" t="s">
        <v>25</v>
      </c>
      <c r="J11" s="45" t="s">
        <v>177</v>
      </c>
      <c r="K11" s="64" t="s">
        <v>0</v>
      </c>
      <c r="L11" s="13" t="s">
        <v>13</v>
      </c>
      <c r="M11" s="1" t="str">
        <f>IF(AND(J11="VERY LOW",I11="VERY HIGH")=TRUE,"X"," ")</f>
        <v xml:space="preserve"> </v>
      </c>
      <c r="N11" s="2" t="str">
        <f>IF(AND(J11="LOW",I11="VERY HIGH")=TRUE,"X"," ")</f>
        <v xml:space="preserve"> </v>
      </c>
      <c r="O11" s="3" t="str">
        <f>IF(AND(J11="MODERATE",I11="VERY HIGH")=TRUE,"X"," ")</f>
        <v xml:space="preserve"> </v>
      </c>
      <c r="P11" s="3" t="str">
        <f>IF(AND(J11="HIGH",I11="VERY HIGH")=TRUE,"X"," ")</f>
        <v xml:space="preserve"> </v>
      </c>
      <c r="Q11" s="20" t="str">
        <f>IF(AND(J11="VERY HIGH",I11="VERY HIGH")=TRUE,"X"," ")</f>
        <v xml:space="preserve"> </v>
      </c>
      <c r="R11" s="42" t="s">
        <v>30</v>
      </c>
      <c r="S11" s="45" t="s">
        <v>224</v>
      </c>
      <c r="T11" s="48"/>
      <c r="U11" s="45"/>
      <c r="V11" s="51" t="s">
        <v>223</v>
      </c>
      <c r="W11" s="41"/>
      <c r="X11" s="41"/>
    </row>
    <row r="12" spans="1:24" ht="14.25" customHeight="1" x14ac:dyDescent="0.2">
      <c r="A12" s="59"/>
      <c r="B12" s="56"/>
      <c r="C12" s="56"/>
      <c r="D12" s="46"/>
      <c r="E12" s="46"/>
      <c r="F12" s="46"/>
      <c r="G12" s="53"/>
      <c r="H12" s="49"/>
      <c r="I12" s="46"/>
      <c r="J12" s="46"/>
      <c r="K12" s="65"/>
      <c r="L12" s="14" t="s">
        <v>14</v>
      </c>
      <c r="M12" s="1" t="str">
        <f>IF(AND(J11="VERY LOW",I11="HIGH")=TRUE,"X"," ")</f>
        <v xml:space="preserve"> </v>
      </c>
      <c r="N12" s="2" t="str">
        <f>IF(AND(J11="LOW",I11="HIGH")=TRUE,"X"," ")</f>
        <v xml:space="preserve"> </v>
      </c>
      <c r="O12" s="3" t="str">
        <f>IF(AND(J11="MODERATE",I11="HIGH")=TRUE,"X"," ")</f>
        <v>X</v>
      </c>
      <c r="P12" s="3" t="str">
        <f>IF(AND(J11="HIGH",I11="HIGH")=TRUE,"X"," ")</f>
        <v xml:space="preserve"> </v>
      </c>
      <c r="Q12" s="20" t="str">
        <f>IF(AND(J11="VERY HIGH",I11="HIGH")=TRUE,"X"," ")</f>
        <v xml:space="preserve"> </v>
      </c>
      <c r="R12" s="43"/>
      <c r="S12" s="46"/>
      <c r="T12" s="49"/>
      <c r="U12" s="46"/>
      <c r="V12" s="46"/>
      <c r="W12" s="41"/>
      <c r="X12" s="41"/>
    </row>
    <row r="13" spans="1:24" ht="14.25" customHeight="1" x14ac:dyDescent="0.2">
      <c r="A13" s="59"/>
      <c r="B13" s="56"/>
      <c r="C13" s="56"/>
      <c r="D13" s="46"/>
      <c r="E13" s="46"/>
      <c r="F13" s="46"/>
      <c r="G13" s="53"/>
      <c r="H13" s="49"/>
      <c r="I13" s="46"/>
      <c r="J13" s="46"/>
      <c r="K13" s="65"/>
      <c r="L13" s="14" t="s">
        <v>15</v>
      </c>
      <c r="M13" s="1" t="str">
        <f>IF(AND(J11="VERY LOW",I11="MODERATE")=TRUE,"X"," ")</f>
        <v xml:space="preserve"> </v>
      </c>
      <c r="N13" s="4" t="str">
        <f>IF(AND(J11="LOW",I11="MODERATE")=TRUE,"X"," ")</f>
        <v xml:space="preserve"> </v>
      </c>
      <c r="O13" s="2" t="str">
        <f>IF(AND(J11="MODERATE",I11="MODERATE")=TRUE,"X"," ")</f>
        <v xml:space="preserve"> </v>
      </c>
      <c r="P13" s="3" t="str">
        <f>IF(AND(J11="HIGH",I11="MODERATE")=TRUE,"X"," ")</f>
        <v xml:space="preserve"> </v>
      </c>
      <c r="Q13" s="20" t="str">
        <f>IF(AND(J11="VERY HIGH",I11="MODERATE")=TRUE,"X"," ")</f>
        <v xml:space="preserve"> </v>
      </c>
      <c r="R13" s="43"/>
      <c r="S13" s="46"/>
      <c r="T13" s="49"/>
      <c r="U13" s="46"/>
      <c r="V13" s="46"/>
      <c r="W13" s="41"/>
      <c r="X13" s="41"/>
    </row>
    <row r="14" spans="1:24" ht="14.25" customHeight="1" x14ac:dyDescent="0.2">
      <c r="A14" s="59"/>
      <c r="B14" s="56"/>
      <c r="C14" s="56"/>
      <c r="D14" s="46"/>
      <c r="E14" s="46"/>
      <c r="F14" s="46"/>
      <c r="G14" s="53"/>
      <c r="H14" s="49"/>
      <c r="I14" s="46"/>
      <c r="J14" s="46"/>
      <c r="K14" s="65"/>
      <c r="L14" s="14" t="s">
        <v>16</v>
      </c>
      <c r="M14" s="1" t="str">
        <f>IF(AND(J11="VERY LOW",I11="LOW")=TRUE,"X"," ")</f>
        <v xml:space="preserve"> </v>
      </c>
      <c r="N14" s="4" t="str">
        <f>IF(AND(J11="LOW",I11="LOW")=TRUE,"X"," ")</f>
        <v xml:space="preserve"> </v>
      </c>
      <c r="O14" s="2" t="str">
        <f>IF(AND(J11="MODERATE",I11="LOW")=TRUE,"X"," ")</f>
        <v xml:space="preserve"> </v>
      </c>
      <c r="P14" s="3" t="str">
        <f>IF(AND(J11="HIGH",I11="LOW")=TRUE,"X"," ")</f>
        <v xml:space="preserve"> </v>
      </c>
      <c r="Q14" s="20" t="str">
        <f>IF(AND(J11="VERY HIGH",I11="LOW")=TRUE,"X"," ")</f>
        <v xml:space="preserve"> </v>
      </c>
      <c r="R14" s="43"/>
      <c r="S14" s="46"/>
      <c r="T14" s="49"/>
      <c r="U14" s="46"/>
      <c r="V14" s="46"/>
      <c r="W14" s="41"/>
      <c r="X14" s="41"/>
    </row>
    <row r="15" spans="1:24" ht="14.25" customHeight="1" x14ac:dyDescent="0.2">
      <c r="A15" s="59"/>
      <c r="B15" s="56"/>
      <c r="C15" s="56"/>
      <c r="D15" s="46"/>
      <c r="E15" s="46"/>
      <c r="F15" s="46"/>
      <c r="G15" s="53"/>
      <c r="H15" s="49"/>
      <c r="I15" s="46"/>
      <c r="J15" s="46"/>
      <c r="K15" s="65"/>
      <c r="L15" s="14" t="s">
        <v>17</v>
      </c>
      <c r="M15" s="5" t="str">
        <f>IF(AND(J11="VERY LOW",I11="VERY LOW")=TRUE,"X"," ")</f>
        <v xml:space="preserve"> </v>
      </c>
      <c r="N15" s="6" t="str">
        <f>IF(AND(J11="LOW",I11="VERY LOW")=TRUE,"X"," ")</f>
        <v xml:space="preserve"> </v>
      </c>
      <c r="O15" s="6" t="str">
        <f>IF(AND(J11="MODERATE",I11="VERY LOW")=TRUE,"X"," ")</f>
        <v xml:space="preserve"> </v>
      </c>
      <c r="P15" s="7" t="str">
        <f>IF(AND(J11="HIGH",I11="VERY LOW")=TRUE,"X"," ")</f>
        <v xml:space="preserve"> </v>
      </c>
      <c r="Q15" s="21" t="str">
        <f>IF(AND(J11="VERY HIGH",I11="VERY LOW")=TRUE,"X"," ")</f>
        <v xml:space="preserve"> </v>
      </c>
      <c r="R15" s="43"/>
      <c r="S15" s="46"/>
      <c r="T15" s="49"/>
      <c r="U15" s="46"/>
      <c r="V15" s="46"/>
      <c r="W15" s="41"/>
      <c r="X15" s="41"/>
    </row>
    <row r="16" spans="1:24" ht="14.25" customHeight="1" x14ac:dyDescent="0.4">
      <c r="A16" s="59"/>
      <c r="B16" s="56"/>
      <c r="C16" s="56"/>
      <c r="D16" s="46"/>
      <c r="E16" s="46"/>
      <c r="F16" s="46"/>
      <c r="G16" s="53"/>
      <c r="H16" s="49"/>
      <c r="I16" s="46"/>
      <c r="J16" s="46"/>
      <c r="K16" s="65"/>
      <c r="L16" s="8"/>
      <c r="M16" s="13" t="s">
        <v>17</v>
      </c>
      <c r="N16" s="13" t="s">
        <v>16</v>
      </c>
      <c r="O16" s="13" t="s">
        <v>15</v>
      </c>
      <c r="P16" s="13" t="s">
        <v>14</v>
      </c>
      <c r="Q16" s="22" t="s">
        <v>13</v>
      </c>
      <c r="R16" s="43"/>
      <c r="S16" s="46"/>
      <c r="T16" s="49"/>
      <c r="U16" s="46"/>
      <c r="V16" s="46"/>
      <c r="W16" s="41"/>
      <c r="X16" s="41"/>
    </row>
    <row r="17" spans="1:24" ht="11.25" customHeight="1" x14ac:dyDescent="0.4">
      <c r="A17" s="60"/>
      <c r="B17" s="57"/>
      <c r="C17" s="57"/>
      <c r="D17" s="47"/>
      <c r="E17" s="47"/>
      <c r="F17" s="47"/>
      <c r="G17" s="54"/>
      <c r="H17" s="50"/>
      <c r="I17" s="47"/>
      <c r="J17" s="47"/>
      <c r="K17" s="23"/>
      <c r="L17" s="9"/>
      <c r="M17" s="61" t="s">
        <v>1</v>
      </c>
      <c r="N17" s="61"/>
      <c r="O17" s="61"/>
      <c r="P17" s="62"/>
      <c r="Q17" s="63"/>
      <c r="R17" s="44"/>
      <c r="S17" s="47"/>
      <c r="T17" s="50"/>
      <c r="U17" s="47"/>
      <c r="V17" s="47"/>
      <c r="W17" s="41"/>
      <c r="X17" s="41"/>
    </row>
    <row r="18" spans="1:24" ht="14.25" customHeight="1" x14ac:dyDescent="0.2">
      <c r="A18" s="58">
        <v>3</v>
      </c>
      <c r="B18" s="55" t="s">
        <v>12</v>
      </c>
      <c r="C18" s="55" t="s">
        <v>38</v>
      </c>
      <c r="D18" s="45" t="s">
        <v>189</v>
      </c>
      <c r="E18" s="45" t="s">
        <v>190</v>
      </c>
      <c r="F18" s="45" t="s">
        <v>191</v>
      </c>
      <c r="G18" s="52" t="s">
        <v>28</v>
      </c>
      <c r="H18" s="48" t="s">
        <v>10</v>
      </c>
      <c r="I18" s="45" t="s">
        <v>181</v>
      </c>
      <c r="J18" s="45" t="s">
        <v>26</v>
      </c>
      <c r="K18" s="64" t="s">
        <v>0</v>
      </c>
      <c r="L18" s="13" t="s">
        <v>13</v>
      </c>
      <c r="M18" s="1" t="str">
        <f>IF(AND(J18="VERY LOW",I18="VERY HIGH")=TRUE,"X"," ")</f>
        <v xml:space="preserve"> </v>
      </c>
      <c r="N18" s="2" t="str">
        <f>IF(AND(J18="LOW",I18="VERY HIGH")=TRUE,"X"," ")</f>
        <v>X</v>
      </c>
      <c r="O18" s="3" t="str">
        <f>IF(AND(J18="MODERATE",I18="VERY HIGH")=TRUE,"X"," ")</f>
        <v xml:space="preserve"> </v>
      </c>
      <c r="P18" s="3" t="str">
        <f>IF(AND(J18="HIGH",I18="VERY HIGH")=TRUE,"X"," ")</f>
        <v xml:space="preserve"> </v>
      </c>
      <c r="Q18" s="20" t="str">
        <f>IF(AND(J18="VERY HIGH",I18="VERY HIGH")=TRUE,"X"," ")</f>
        <v xml:space="preserve"> </v>
      </c>
      <c r="R18" s="42" t="s">
        <v>30</v>
      </c>
      <c r="S18" s="45" t="s">
        <v>225</v>
      </c>
      <c r="T18" s="48" t="s">
        <v>226</v>
      </c>
      <c r="U18" s="45"/>
      <c r="V18" s="51" t="s">
        <v>223</v>
      </c>
      <c r="W18" s="41"/>
      <c r="X18" s="41"/>
    </row>
    <row r="19" spans="1:24" ht="14.25" customHeight="1" x14ac:dyDescent="0.2">
      <c r="A19" s="59"/>
      <c r="B19" s="56"/>
      <c r="C19" s="56"/>
      <c r="D19" s="46"/>
      <c r="E19" s="46"/>
      <c r="F19" s="46"/>
      <c r="G19" s="53"/>
      <c r="H19" s="49"/>
      <c r="I19" s="46"/>
      <c r="J19" s="46"/>
      <c r="K19" s="65"/>
      <c r="L19" s="14" t="s">
        <v>14</v>
      </c>
      <c r="M19" s="1" t="str">
        <f>IF(AND(J18="VERY LOW",I18="HIGH")=TRUE,"X"," ")</f>
        <v xml:space="preserve"> </v>
      </c>
      <c r="N19" s="2" t="str">
        <f>IF(AND(J18="LOW",I18="HIGH")=TRUE,"X"," ")</f>
        <v xml:space="preserve"> </v>
      </c>
      <c r="O19" s="3" t="str">
        <f>IF(AND(J18="MODERATE",I18="HIGH")=TRUE,"X"," ")</f>
        <v xml:space="preserve"> </v>
      </c>
      <c r="P19" s="3" t="str">
        <f>IF(AND(J18="HIGH",I18="HIGH")=TRUE,"X"," ")</f>
        <v xml:space="preserve"> </v>
      </c>
      <c r="Q19" s="20" t="str">
        <f>IF(AND(J18="VERY HIGH",I18="HIGH")=TRUE,"X"," ")</f>
        <v xml:space="preserve"> </v>
      </c>
      <c r="R19" s="43"/>
      <c r="S19" s="46"/>
      <c r="T19" s="49"/>
      <c r="U19" s="46"/>
      <c r="V19" s="46"/>
      <c r="W19" s="41"/>
      <c r="X19" s="41"/>
    </row>
    <row r="20" spans="1:24" ht="14.25" customHeight="1" x14ac:dyDescent="0.2">
      <c r="A20" s="59"/>
      <c r="B20" s="56"/>
      <c r="C20" s="56"/>
      <c r="D20" s="46"/>
      <c r="E20" s="46"/>
      <c r="F20" s="46"/>
      <c r="G20" s="53"/>
      <c r="H20" s="49"/>
      <c r="I20" s="46"/>
      <c r="J20" s="46"/>
      <c r="K20" s="65"/>
      <c r="L20" s="14" t="s">
        <v>15</v>
      </c>
      <c r="M20" s="1" t="str">
        <f>IF(AND(J18="VERY LOW",I18="MODERATE")=TRUE,"X"," ")</f>
        <v xml:space="preserve"> </v>
      </c>
      <c r="N20" s="4" t="str">
        <f>IF(AND(J18="LOW",I18="MODERATE")=TRUE,"X"," ")</f>
        <v xml:space="preserve"> </v>
      </c>
      <c r="O20" s="2" t="str">
        <f>IF(AND(J18="MODERATE",I18="MODERATE")=TRUE,"X"," ")</f>
        <v xml:space="preserve"> </v>
      </c>
      <c r="P20" s="3" t="str">
        <f>IF(AND(J18="HIGH",I18="MODERATE")=TRUE,"X"," ")</f>
        <v xml:space="preserve"> </v>
      </c>
      <c r="Q20" s="20" t="str">
        <f>IF(AND(J18="VERY HIGH",I18="MODERATE")=TRUE,"X"," ")</f>
        <v xml:space="preserve"> </v>
      </c>
      <c r="R20" s="43"/>
      <c r="S20" s="46"/>
      <c r="T20" s="49"/>
      <c r="U20" s="46"/>
      <c r="V20" s="46"/>
      <c r="W20" s="41"/>
      <c r="X20" s="41"/>
    </row>
    <row r="21" spans="1:24" ht="14.25" customHeight="1" x14ac:dyDescent="0.2">
      <c r="A21" s="59"/>
      <c r="B21" s="56"/>
      <c r="C21" s="56"/>
      <c r="D21" s="46"/>
      <c r="E21" s="46"/>
      <c r="F21" s="46"/>
      <c r="G21" s="53"/>
      <c r="H21" s="49"/>
      <c r="I21" s="46"/>
      <c r="J21" s="46"/>
      <c r="K21" s="65"/>
      <c r="L21" s="14" t="s">
        <v>16</v>
      </c>
      <c r="M21" s="1" t="str">
        <f>IF(AND(J18="VERY LOW",I18="LOW")=TRUE,"X"," ")</f>
        <v xml:space="preserve"> </v>
      </c>
      <c r="N21" s="4" t="str">
        <f>IF(AND(J18="LOW",I18="LOW")=TRUE,"X"," ")</f>
        <v xml:space="preserve"> </v>
      </c>
      <c r="O21" s="2" t="str">
        <f>IF(AND(J18="MODERATE",I18="LOW")=TRUE,"X"," ")</f>
        <v xml:space="preserve"> </v>
      </c>
      <c r="P21" s="3" t="str">
        <f>IF(AND(J18="HIGH",I18="LOW")=TRUE,"X"," ")</f>
        <v xml:space="preserve"> </v>
      </c>
      <c r="Q21" s="20" t="str">
        <f>IF(AND(J18="VERY HIGH",I18="LOW")=TRUE,"X"," ")</f>
        <v xml:space="preserve"> </v>
      </c>
      <c r="R21" s="43"/>
      <c r="S21" s="46"/>
      <c r="T21" s="49"/>
      <c r="U21" s="46"/>
      <c r="V21" s="46"/>
      <c r="W21" s="41"/>
      <c r="X21" s="41"/>
    </row>
    <row r="22" spans="1:24" ht="14.25" customHeight="1" x14ac:dyDescent="0.2">
      <c r="A22" s="59"/>
      <c r="B22" s="56"/>
      <c r="C22" s="56"/>
      <c r="D22" s="46"/>
      <c r="E22" s="46"/>
      <c r="F22" s="46"/>
      <c r="G22" s="53"/>
      <c r="H22" s="49"/>
      <c r="I22" s="46"/>
      <c r="J22" s="46"/>
      <c r="K22" s="65"/>
      <c r="L22" s="14" t="s">
        <v>17</v>
      </c>
      <c r="M22" s="5" t="str">
        <f>IF(AND(J18="VERY LOW",I18="VERY LOW")=TRUE,"X"," ")</f>
        <v xml:space="preserve"> </v>
      </c>
      <c r="N22" s="6" t="str">
        <f>IF(AND(J18="LOW",I18="VERY LOW")=TRUE,"X"," ")</f>
        <v xml:space="preserve"> </v>
      </c>
      <c r="O22" s="6" t="str">
        <f>IF(AND(J18="MODERATE",I18="VERY LOW")=TRUE,"X"," ")</f>
        <v xml:space="preserve"> </v>
      </c>
      <c r="P22" s="7" t="str">
        <f>IF(AND(J18="HIGH",I18="VERY LOW")=TRUE,"X"," ")</f>
        <v xml:space="preserve"> </v>
      </c>
      <c r="Q22" s="21" t="str">
        <f>IF(AND(J18="VERY HIGH",I18="VERY LOW")=TRUE,"X"," ")</f>
        <v xml:space="preserve"> </v>
      </c>
      <c r="R22" s="43"/>
      <c r="S22" s="46"/>
      <c r="T22" s="49"/>
      <c r="U22" s="46"/>
      <c r="V22" s="46"/>
      <c r="W22" s="41"/>
      <c r="X22" s="41"/>
    </row>
    <row r="23" spans="1:24" ht="14.25" customHeight="1" x14ac:dyDescent="0.4">
      <c r="A23" s="59"/>
      <c r="B23" s="56"/>
      <c r="C23" s="56"/>
      <c r="D23" s="46"/>
      <c r="E23" s="46"/>
      <c r="F23" s="46"/>
      <c r="G23" s="53"/>
      <c r="H23" s="49"/>
      <c r="I23" s="46"/>
      <c r="J23" s="46"/>
      <c r="K23" s="65"/>
      <c r="L23" s="8"/>
      <c r="M23" s="13" t="s">
        <v>17</v>
      </c>
      <c r="N23" s="13" t="s">
        <v>16</v>
      </c>
      <c r="O23" s="13" t="s">
        <v>15</v>
      </c>
      <c r="P23" s="13" t="s">
        <v>14</v>
      </c>
      <c r="Q23" s="22" t="s">
        <v>13</v>
      </c>
      <c r="R23" s="43"/>
      <c r="S23" s="46"/>
      <c r="T23" s="49"/>
      <c r="U23" s="46"/>
      <c r="V23" s="46"/>
      <c r="W23" s="41"/>
      <c r="X23" s="41"/>
    </row>
    <row r="24" spans="1:24" ht="14.25" customHeight="1" x14ac:dyDescent="0.4">
      <c r="A24" s="60"/>
      <c r="B24" s="57"/>
      <c r="C24" s="57"/>
      <c r="D24" s="47"/>
      <c r="E24" s="47"/>
      <c r="F24" s="47"/>
      <c r="G24" s="54"/>
      <c r="H24" s="50"/>
      <c r="I24" s="47"/>
      <c r="J24" s="47"/>
      <c r="K24" s="23"/>
      <c r="L24" s="9"/>
      <c r="M24" s="61" t="s">
        <v>1</v>
      </c>
      <c r="N24" s="61"/>
      <c r="O24" s="61"/>
      <c r="P24" s="62"/>
      <c r="Q24" s="63"/>
      <c r="R24" s="44"/>
      <c r="S24" s="47"/>
      <c r="T24" s="50"/>
      <c r="U24" s="47"/>
      <c r="V24" s="47"/>
      <c r="W24" s="41"/>
      <c r="X24" s="41"/>
    </row>
    <row r="25" spans="1:24" ht="14.25" customHeight="1" x14ac:dyDescent="0.2">
      <c r="A25" s="58">
        <v>4</v>
      </c>
      <c r="B25" s="55" t="s">
        <v>12</v>
      </c>
      <c r="C25" s="55" t="s">
        <v>38</v>
      </c>
      <c r="D25" s="45" t="s">
        <v>192</v>
      </c>
      <c r="E25" s="45" t="s">
        <v>193</v>
      </c>
      <c r="F25" s="45" t="s">
        <v>191</v>
      </c>
      <c r="G25" s="52" t="s">
        <v>28</v>
      </c>
      <c r="H25" s="48" t="s">
        <v>10</v>
      </c>
      <c r="I25" s="45" t="s">
        <v>177</v>
      </c>
      <c r="J25" s="45" t="s">
        <v>177</v>
      </c>
      <c r="K25" s="64" t="s">
        <v>0</v>
      </c>
      <c r="L25" s="13" t="s">
        <v>13</v>
      </c>
      <c r="M25" s="1" t="str">
        <f>IF(AND(J25="VERY LOW",I25="VERY HIGH")=TRUE,"X"," ")</f>
        <v xml:space="preserve"> </v>
      </c>
      <c r="N25" s="2" t="str">
        <f>IF(AND(J25="LOW",I25="VERY HIGH")=TRUE,"X"," ")</f>
        <v xml:space="preserve"> </v>
      </c>
      <c r="O25" s="3" t="str">
        <f>IF(AND(J25="MODERATE",I25="VERY HIGH")=TRUE,"X"," ")</f>
        <v xml:space="preserve"> </v>
      </c>
      <c r="P25" s="3" t="str">
        <f>IF(AND(J25="HIGH",I25="VERY HIGH")=TRUE,"X"," ")</f>
        <v xml:space="preserve"> </v>
      </c>
      <c r="Q25" s="20" t="str">
        <f>IF(AND(J25="VERY HIGH",I25="VERY HIGH")=TRUE,"X"," ")</f>
        <v xml:space="preserve"> </v>
      </c>
      <c r="R25" s="42" t="s">
        <v>31</v>
      </c>
      <c r="S25" s="45" t="s">
        <v>227</v>
      </c>
      <c r="T25" s="48" t="s">
        <v>228</v>
      </c>
      <c r="U25" s="45" t="s">
        <v>229</v>
      </c>
      <c r="V25" s="51" t="s">
        <v>223</v>
      </c>
      <c r="W25" s="41"/>
      <c r="X25" s="41"/>
    </row>
    <row r="26" spans="1:24" ht="12" customHeight="1" x14ac:dyDescent="0.2">
      <c r="A26" s="59"/>
      <c r="B26" s="56"/>
      <c r="C26" s="56"/>
      <c r="D26" s="46"/>
      <c r="E26" s="46"/>
      <c r="F26" s="46"/>
      <c r="G26" s="53"/>
      <c r="H26" s="49"/>
      <c r="I26" s="46"/>
      <c r="J26" s="46"/>
      <c r="K26" s="65"/>
      <c r="L26" s="14" t="s">
        <v>14</v>
      </c>
      <c r="M26" s="1" t="str">
        <f>IF(AND(J25="VERY LOW",I25="HIGH")=TRUE,"X"," ")</f>
        <v xml:space="preserve"> </v>
      </c>
      <c r="N26" s="2" t="str">
        <f>IF(AND(J25="LOW",I25="HIGH")=TRUE,"X"," ")</f>
        <v xml:space="preserve"> </v>
      </c>
      <c r="O26" s="3" t="str">
        <f>IF(AND(J25="MODERATE",I25="HIGH")=TRUE,"X"," ")</f>
        <v xml:space="preserve"> </v>
      </c>
      <c r="P26" s="3" t="str">
        <f>IF(AND(J25="HIGH",I25="HIGH")=TRUE,"X"," ")</f>
        <v xml:space="preserve"> </v>
      </c>
      <c r="Q26" s="20" t="str">
        <f>IF(AND(J25="VERY HIGH",I25="HIGH")=TRUE,"X"," ")</f>
        <v xml:space="preserve"> </v>
      </c>
      <c r="R26" s="43"/>
      <c r="S26" s="46"/>
      <c r="T26" s="49"/>
      <c r="U26" s="46"/>
      <c r="V26" s="46"/>
      <c r="W26" s="41"/>
      <c r="X26" s="41"/>
    </row>
    <row r="27" spans="1:24" ht="14.25" customHeight="1" x14ac:dyDescent="0.2">
      <c r="A27" s="59"/>
      <c r="B27" s="56"/>
      <c r="C27" s="56"/>
      <c r="D27" s="46"/>
      <c r="E27" s="46"/>
      <c r="F27" s="46"/>
      <c r="G27" s="53"/>
      <c r="H27" s="49"/>
      <c r="I27" s="46"/>
      <c r="J27" s="46"/>
      <c r="K27" s="65"/>
      <c r="L27" s="14" t="s">
        <v>15</v>
      </c>
      <c r="M27" s="1" t="str">
        <f>IF(AND(J25="VERY LOW",I25="MODERATE")=TRUE,"X"," ")</f>
        <v xml:space="preserve"> </v>
      </c>
      <c r="N27" s="4" t="str">
        <f>IF(AND(J25="LOW",I25="MODERATE")=TRUE,"X"," ")</f>
        <v xml:space="preserve"> </v>
      </c>
      <c r="O27" s="2" t="str">
        <f>IF(AND(J25="MODERATE",I25="MODERATE")=TRUE,"X"," ")</f>
        <v>X</v>
      </c>
      <c r="P27" s="3" t="str">
        <f>IF(AND(J25="HIGH",I25="MODERATE")=TRUE,"X"," ")</f>
        <v xml:space="preserve"> </v>
      </c>
      <c r="Q27" s="20" t="str">
        <f>IF(AND(J25="VERY HIGH",I25="MODERATE")=TRUE,"X"," ")</f>
        <v xml:space="preserve"> </v>
      </c>
      <c r="R27" s="43"/>
      <c r="S27" s="46"/>
      <c r="T27" s="49"/>
      <c r="U27" s="46"/>
      <c r="V27" s="46"/>
      <c r="W27" s="41"/>
      <c r="X27" s="41"/>
    </row>
    <row r="28" spans="1:24" ht="11.25" customHeight="1" x14ac:dyDescent="0.2">
      <c r="A28" s="59"/>
      <c r="B28" s="56"/>
      <c r="C28" s="56"/>
      <c r="D28" s="46"/>
      <c r="E28" s="46"/>
      <c r="F28" s="46"/>
      <c r="G28" s="53"/>
      <c r="H28" s="49"/>
      <c r="I28" s="46"/>
      <c r="J28" s="46"/>
      <c r="K28" s="65"/>
      <c r="L28" s="14" t="s">
        <v>16</v>
      </c>
      <c r="M28" s="1" t="str">
        <f>IF(AND(J25="VERY LOW",I25="LOW")=TRUE,"X"," ")</f>
        <v xml:space="preserve"> </v>
      </c>
      <c r="N28" s="4" t="str">
        <f>IF(AND(J25="LOW",I25="LOW")=TRUE,"X"," ")</f>
        <v xml:space="preserve"> </v>
      </c>
      <c r="O28" s="2" t="str">
        <f>IF(AND(J25="MODERATE",I25="LOW")=TRUE,"X"," ")</f>
        <v xml:space="preserve"> </v>
      </c>
      <c r="P28" s="3" t="str">
        <f>IF(AND(J25="HIGH",I25="LOW")=TRUE,"X"," ")</f>
        <v xml:space="preserve"> </v>
      </c>
      <c r="Q28" s="20" t="str">
        <f>IF(AND(J25="VERY HIGH",I25="LOW")=TRUE,"X"," ")</f>
        <v xml:space="preserve"> </v>
      </c>
      <c r="R28" s="43"/>
      <c r="S28" s="46"/>
      <c r="T28" s="49"/>
      <c r="U28" s="46"/>
      <c r="V28" s="46"/>
      <c r="W28" s="41"/>
      <c r="X28" s="41"/>
    </row>
    <row r="29" spans="1:24" ht="12" customHeight="1" x14ac:dyDescent="0.2">
      <c r="A29" s="59"/>
      <c r="B29" s="56"/>
      <c r="C29" s="56"/>
      <c r="D29" s="46"/>
      <c r="E29" s="46"/>
      <c r="F29" s="46"/>
      <c r="G29" s="53"/>
      <c r="H29" s="49"/>
      <c r="I29" s="46"/>
      <c r="J29" s="46"/>
      <c r="K29" s="65"/>
      <c r="L29" s="14" t="s">
        <v>17</v>
      </c>
      <c r="M29" s="5" t="str">
        <f>IF(AND(J25="VERY LOW",I25="VERY LOW")=TRUE,"X"," ")</f>
        <v xml:space="preserve"> </v>
      </c>
      <c r="N29" s="6" t="str">
        <f>IF(AND(J25="LOW",I25="VERY LOW")=TRUE,"X"," ")</f>
        <v xml:space="preserve"> </v>
      </c>
      <c r="O29" s="6" t="str">
        <f>IF(AND(J25="MODERATE",I25="VERY LOW")=TRUE,"X"," ")</f>
        <v xml:space="preserve"> </v>
      </c>
      <c r="P29" s="7" t="str">
        <f>IF(AND(J25="HIGH",I25="VERY LOW")=TRUE,"X"," ")</f>
        <v xml:space="preserve"> </v>
      </c>
      <c r="Q29" s="21" t="str">
        <f>IF(AND(J25="VERY HIGH",I25="VERY LOW")=TRUE,"X"," ")</f>
        <v xml:space="preserve"> </v>
      </c>
      <c r="R29" s="43"/>
      <c r="S29" s="46"/>
      <c r="T29" s="49"/>
      <c r="U29" s="46"/>
      <c r="V29" s="46"/>
      <c r="W29" s="41"/>
      <c r="X29" s="41"/>
    </row>
    <row r="30" spans="1:24" ht="11.25" customHeight="1" x14ac:dyDescent="0.4">
      <c r="A30" s="59"/>
      <c r="B30" s="56"/>
      <c r="C30" s="56"/>
      <c r="D30" s="46"/>
      <c r="E30" s="46"/>
      <c r="F30" s="46"/>
      <c r="G30" s="53"/>
      <c r="H30" s="49"/>
      <c r="I30" s="46"/>
      <c r="J30" s="46"/>
      <c r="K30" s="65"/>
      <c r="L30" s="8"/>
      <c r="M30" s="13" t="s">
        <v>17</v>
      </c>
      <c r="N30" s="13" t="s">
        <v>16</v>
      </c>
      <c r="O30" s="13" t="s">
        <v>15</v>
      </c>
      <c r="P30" s="13" t="s">
        <v>14</v>
      </c>
      <c r="Q30" s="22" t="s">
        <v>13</v>
      </c>
      <c r="R30" s="43"/>
      <c r="S30" s="46"/>
      <c r="T30" s="49"/>
      <c r="U30" s="46"/>
      <c r="V30" s="46"/>
      <c r="W30" s="41"/>
      <c r="X30" s="41"/>
    </row>
    <row r="31" spans="1:24" ht="15.75" customHeight="1" x14ac:dyDescent="0.4">
      <c r="A31" s="60"/>
      <c r="B31" s="57"/>
      <c r="C31" s="57"/>
      <c r="D31" s="47"/>
      <c r="E31" s="47"/>
      <c r="F31" s="47"/>
      <c r="G31" s="54"/>
      <c r="H31" s="50"/>
      <c r="I31" s="47"/>
      <c r="J31" s="47"/>
      <c r="K31" s="23"/>
      <c r="L31" s="9"/>
      <c r="M31" s="61" t="s">
        <v>1</v>
      </c>
      <c r="N31" s="61"/>
      <c r="O31" s="61"/>
      <c r="P31" s="62"/>
      <c r="Q31" s="63"/>
      <c r="R31" s="44"/>
      <c r="S31" s="47"/>
      <c r="T31" s="50"/>
      <c r="U31" s="47"/>
      <c r="V31" s="47"/>
      <c r="W31" s="41"/>
      <c r="X31" s="41"/>
    </row>
    <row r="32" spans="1:24" ht="14.25" customHeight="1" x14ac:dyDescent="0.2">
      <c r="A32" s="58">
        <v>5</v>
      </c>
      <c r="B32" s="55" t="s">
        <v>12</v>
      </c>
      <c r="C32" s="55" t="s">
        <v>39</v>
      </c>
      <c r="D32" s="45" t="s">
        <v>194</v>
      </c>
      <c r="E32" s="45" t="s">
        <v>195</v>
      </c>
      <c r="F32" s="45" t="s">
        <v>196</v>
      </c>
      <c r="G32" s="52" t="s">
        <v>28</v>
      </c>
      <c r="H32" s="48" t="s">
        <v>10</v>
      </c>
      <c r="I32" s="45" t="s">
        <v>25</v>
      </c>
      <c r="J32" s="45" t="s">
        <v>25</v>
      </c>
      <c r="K32" s="64" t="s">
        <v>0</v>
      </c>
      <c r="L32" s="13" t="s">
        <v>13</v>
      </c>
      <c r="M32" s="1" t="str">
        <f>IF(AND(J32="VERY LOW",I32="VERY HIGH")=TRUE,"X"," ")</f>
        <v xml:space="preserve"> </v>
      </c>
      <c r="N32" s="2" t="str">
        <f>IF(AND(J32="LOW",I32="VERY HIGH")=TRUE,"X"," ")</f>
        <v xml:space="preserve"> </v>
      </c>
      <c r="O32" s="3" t="str">
        <f>IF(AND(J32="MODERATE",I32="VERY HIGH")=TRUE,"X"," ")</f>
        <v xml:space="preserve"> </v>
      </c>
      <c r="P32" s="3" t="str">
        <f>IF(AND(J32="HIGH",I32="VERY HIGH")=TRUE,"X"," ")</f>
        <v xml:space="preserve"> </v>
      </c>
      <c r="Q32" s="20" t="str">
        <f>IF(AND(J32="VERY HIGH",I32="VERY HIGH")=TRUE,"X"," ")</f>
        <v xml:space="preserve"> </v>
      </c>
      <c r="R32" s="42" t="s">
        <v>31</v>
      </c>
      <c r="S32" s="45" t="s">
        <v>230</v>
      </c>
      <c r="T32" s="48"/>
      <c r="U32" s="45"/>
      <c r="V32" s="51" t="s">
        <v>223</v>
      </c>
      <c r="W32" s="41"/>
      <c r="X32" s="41"/>
    </row>
    <row r="33" spans="1:24" ht="14.25" customHeight="1" x14ac:dyDescent="0.2">
      <c r="A33" s="59"/>
      <c r="B33" s="56"/>
      <c r="C33" s="56"/>
      <c r="D33" s="46"/>
      <c r="E33" s="46"/>
      <c r="F33" s="46"/>
      <c r="G33" s="53"/>
      <c r="H33" s="49"/>
      <c r="I33" s="46"/>
      <c r="J33" s="46"/>
      <c r="K33" s="65"/>
      <c r="L33" s="14" t="s">
        <v>14</v>
      </c>
      <c r="M33" s="1" t="str">
        <f>IF(AND(J32="VERY LOW",I32="HIGH")=TRUE,"X"," ")</f>
        <v xml:space="preserve"> </v>
      </c>
      <c r="N33" s="2" t="str">
        <f>IF(AND(J32="LOW",I32="HIGH")=TRUE,"X"," ")</f>
        <v xml:space="preserve"> </v>
      </c>
      <c r="O33" s="3" t="str">
        <f>IF(AND(J32="MODERATE",I32="HIGH")=TRUE,"X"," ")</f>
        <v xml:space="preserve"> </v>
      </c>
      <c r="P33" s="3" t="str">
        <f>IF(AND(J32="HIGH",I32="HIGH")=TRUE,"X"," ")</f>
        <v>X</v>
      </c>
      <c r="Q33" s="20" t="str">
        <f>IF(AND(J32="VERY HIGH",I32="HIGH")=TRUE,"X"," ")</f>
        <v xml:space="preserve"> </v>
      </c>
      <c r="R33" s="43"/>
      <c r="S33" s="46"/>
      <c r="T33" s="49"/>
      <c r="U33" s="46"/>
      <c r="V33" s="46"/>
      <c r="W33" s="41"/>
      <c r="X33" s="41"/>
    </row>
    <row r="34" spans="1:24" ht="14.25" customHeight="1" x14ac:dyDescent="0.2">
      <c r="A34" s="59"/>
      <c r="B34" s="56"/>
      <c r="C34" s="56"/>
      <c r="D34" s="46"/>
      <c r="E34" s="46"/>
      <c r="F34" s="46"/>
      <c r="G34" s="53"/>
      <c r="H34" s="49"/>
      <c r="I34" s="46"/>
      <c r="J34" s="46"/>
      <c r="K34" s="65"/>
      <c r="L34" s="14" t="s">
        <v>15</v>
      </c>
      <c r="M34" s="1" t="str">
        <f>IF(AND(J32="VERY LOW",I32="MODERATE")=TRUE,"X"," ")</f>
        <v xml:space="preserve"> </v>
      </c>
      <c r="N34" s="4" t="str">
        <f>IF(AND(J32="LOW",I32="MODERATE")=TRUE,"X"," ")</f>
        <v xml:space="preserve"> </v>
      </c>
      <c r="O34" s="2" t="str">
        <f>IF(AND(J32="MODERATE",I32="MODERATE")=TRUE,"X"," ")</f>
        <v xml:space="preserve"> </v>
      </c>
      <c r="P34" s="3" t="str">
        <f>IF(AND(J32="HIGH",I32="MODERATE")=TRUE,"X"," ")</f>
        <v xml:space="preserve"> </v>
      </c>
      <c r="Q34" s="20" t="str">
        <f>IF(AND(J32="VERY HIGH",I32="MODERATE")=TRUE,"X"," ")</f>
        <v xml:space="preserve"> </v>
      </c>
      <c r="R34" s="43"/>
      <c r="S34" s="46"/>
      <c r="T34" s="49"/>
      <c r="U34" s="46"/>
      <c r="V34" s="46"/>
      <c r="W34" s="41"/>
      <c r="X34" s="41"/>
    </row>
    <row r="35" spans="1:24" ht="14.25" customHeight="1" x14ac:dyDescent="0.2">
      <c r="A35" s="59"/>
      <c r="B35" s="56"/>
      <c r="C35" s="56"/>
      <c r="D35" s="46"/>
      <c r="E35" s="46"/>
      <c r="F35" s="46"/>
      <c r="G35" s="53"/>
      <c r="H35" s="49"/>
      <c r="I35" s="46"/>
      <c r="J35" s="46"/>
      <c r="K35" s="65"/>
      <c r="L35" s="14" t="s">
        <v>16</v>
      </c>
      <c r="M35" s="1" t="str">
        <f>IF(AND(J32="VERY LOW",I32="LOW")=TRUE,"X"," ")</f>
        <v xml:space="preserve"> </v>
      </c>
      <c r="N35" s="4" t="str">
        <f>IF(AND(J32="LOW",I32="LOW")=TRUE,"X"," ")</f>
        <v xml:space="preserve"> </v>
      </c>
      <c r="O35" s="2" t="str">
        <f>IF(AND(J32="MODERATE",I32="LOW")=TRUE,"X"," ")</f>
        <v xml:space="preserve"> </v>
      </c>
      <c r="P35" s="3" t="str">
        <f>IF(AND(J32="HIGH",I32="LOW")=TRUE,"X"," ")</f>
        <v xml:space="preserve"> </v>
      </c>
      <c r="Q35" s="20" t="str">
        <f>IF(AND(J32="VERY HIGH",I32="LOW")=TRUE,"X"," ")</f>
        <v xml:space="preserve"> </v>
      </c>
      <c r="R35" s="43"/>
      <c r="S35" s="46"/>
      <c r="T35" s="49"/>
      <c r="U35" s="46"/>
      <c r="V35" s="46"/>
      <c r="W35" s="41"/>
      <c r="X35" s="41"/>
    </row>
    <row r="36" spans="1:24" ht="14.25" customHeight="1" x14ac:dyDescent="0.2">
      <c r="A36" s="59"/>
      <c r="B36" s="56"/>
      <c r="C36" s="56"/>
      <c r="D36" s="46"/>
      <c r="E36" s="46"/>
      <c r="F36" s="46"/>
      <c r="G36" s="53"/>
      <c r="H36" s="49"/>
      <c r="I36" s="46"/>
      <c r="J36" s="46"/>
      <c r="K36" s="65"/>
      <c r="L36" s="14" t="s">
        <v>17</v>
      </c>
      <c r="M36" s="5" t="str">
        <f>IF(AND(J32="VERY LOW",I32="VERY LOW")=TRUE,"X"," ")</f>
        <v xml:space="preserve"> </v>
      </c>
      <c r="N36" s="6" t="str">
        <f>IF(AND(J32="LOW",I32="VERY LOW")=TRUE,"X"," ")</f>
        <v xml:space="preserve"> </v>
      </c>
      <c r="O36" s="6" t="str">
        <f>IF(AND(J32="MODERATE",I32="VERY LOW")=TRUE,"X"," ")</f>
        <v xml:space="preserve"> </v>
      </c>
      <c r="P36" s="7" t="str">
        <f>IF(AND(J32="HIGH",I32="VERY LOW")=TRUE,"X"," ")</f>
        <v xml:space="preserve"> </v>
      </c>
      <c r="Q36" s="21" t="str">
        <f>IF(AND(J32="VERY HIGH",I32="VERY LOW")=TRUE,"X"," ")</f>
        <v xml:space="preserve"> </v>
      </c>
      <c r="R36" s="43"/>
      <c r="S36" s="46"/>
      <c r="T36" s="49"/>
      <c r="U36" s="46"/>
      <c r="V36" s="46"/>
      <c r="W36" s="41"/>
      <c r="X36" s="41"/>
    </row>
    <row r="37" spans="1:24" ht="14.25" customHeight="1" x14ac:dyDescent="0.4">
      <c r="A37" s="59"/>
      <c r="B37" s="56"/>
      <c r="C37" s="56"/>
      <c r="D37" s="46"/>
      <c r="E37" s="46"/>
      <c r="F37" s="46"/>
      <c r="G37" s="53"/>
      <c r="H37" s="49"/>
      <c r="I37" s="46"/>
      <c r="J37" s="46"/>
      <c r="K37" s="65"/>
      <c r="L37" s="8"/>
      <c r="M37" s="13" t="s">
        <v>17</v>
      </c>
      <c r="N37" s="13" t="s">
        <v>16</v>
      </c>
      <c r="O37" s="13" t="s">
        <v>15</v>
      </c>
      <c r="P37" s="13" t="s">
        <v>14</v>
      </c>
      <c r="Q37" s="22" t="s">
        <v>13</v>
      </c>
      <c r="R37" s="43"/>
      <c r="S37" s="46"/>
      <c r="T37" s="49"/>
      <c r="U37" s="46"/>
      <c r="V37" s="46"/>
      <c r="W37" s="41"/>
      <c r="X37" s="41"/>
    </row>
    <row r="38" spans="1:24" ht="12" customHeight="1" x14ac:dyDescent="0.4">
      <c r="A38" s="60"/>
      <c r="B38" s="57"/>
      <c r="C38" s="57"/>
      <c r="D38" s="47"/>
      <c r="E38" s="47"/>
      <c r="F38" s="47"/>
      <c r="G38" s="54"/>
      <c r="H38" s="50"/>
      <c r="I38" s="47"/>
      <c r="J38" s="47"/>
      <c r="K38" s="23"/>
      <c r="L38" s="9"/>
      <c r="M38" s="61" t="s">
        <v>1</v>
      </c>
      <c r="N38" s="61"/>
      <c r="O38" s="61"/>
      <c r="P38" s="62"/>
      <c r="Q38" s="63"/>
      <c r="R38" s="44"/>
      <c r="S38" s="47"/>
      <c r="T38" s="50"/>
      <c r="U38" s="47"/>
      <c r="V38" s="47"/>
      <c r="W38" s="41"/>
      <c r="X38" s="41"/>
    </row>
    <row r="39" spans="1:24" ht="14.25" customHeight="1" x14ac:dyDescent="0.2">
      <c r="A39" s="58">
        <v>6</v>
      </c>
      <c r="B39" s="55" t="s">
        <v>12</v>
      </c>
      <c r="C39" s="55" t="s">
        <v>183</v>
      </c>
      <c r="D39" s="45" t="s">
        <v>197</v>
      </c>
      <c r="E39" s="45" t="s">
        <v>198</v>
      </c>
      <c r="F39" s="45" t="s">
        <v>199</v>
      </c>
      <c r="G39" s="52" t="s">
        <v>28</v>
      </c>
      <c r="H39" s="48" t="s">
        <v>10</v>
      </c>
      <c r="I39" s="45" t="s">
        <v>181</v>
      </c>
      <c r="J39" s="45" t="s">
        <v>25</v>
      </c>
      <c r="K39" s="64" t="s">
        <v>0</v>
      </c>
      <c r="L39" s="13" t="s">
        <v>13</v>
      </c>
      <c r="M39" s="1" t="str">
        <f>IF(AND(J39="VERY LOW",I39="VERY HIGH")=TRUE,"X"," ")</f>
        <v xml:space="preserve"> </v>
      </c>
      <c r="N39" s="2" t="str">
        <f>IF(AND(J39="LOW",I39="VERY HIGH")=TRUE,"X"," ")</f>
        <v xml:space="preserve"> </v>
      </c>
      <c r="O39" s="3" t="str">
        <f>IF(AND(J39="MODERATE",I39="VERY HIGH")=TRUE,"X"," ")</f>
        <v xml:space="preserve"> </v>
      </c>
      <c r="P39" s="3" t="str">
        <f>IF(AND(J39="HIGH",I39="VERY HIGH")=TRUE,"X"," ")</f>
        <v>X</v>
      </c>
      <c r="Q39" s="20" t="str">
        <f>IF(AND(J39="VERY HIGH",I39="VERY HIGH")=TRUE,"X"," ")</f>
        <v xml:space="preserve"> </v>
      </c>
      <c r="R39" s="42" t="s">
        <v>30</v>
      </c>
      <c r="S39" s="45" t="s">
        <v>231</v>
      </c>
      <c r="T39" s="48"/>
      <c r="U39" s="45"/>
      <c r="V39" s="51" t="s">
        <v>223</v>
      </c>
      <c r="W39" s="41"/>
      <c r="X39" s="41"/>
    </row>
    <row r="40" spans="1:24" ht="14.25" customHeight="1" x14ac:dyDescent="0.2">
      <c r="A40" s="59"/>
      <c r="B40" s="56"/>
      <c r="C40" s="56"/>
      <c r="D40" s="46"/>
      <c r="E40" s="46"/>
      <c r="F40" s="46"/>
      <c r="G40" s="53"/>
      <c r="H40" s="49"/>
      <c r="I40" s="46"/>
      <c r="J40" s="46"/>
      <c r="K40" s="65"/>
      <c r="L40" s="14" t="s">
        <v>14</v>
      </c>
      <c r="M40" s="1" t="str">
        <f>IF(AND(J39="VERY LOW",I39="HIGH")=TRUE,"X"," ")</f>
        <v xml:space="preserve"> </v>
      </c>
      <c r="N40" s="2" t="str">
        <f>IF(AND(J39="LOW",I39="HIGH")=TRUE,"X"," ")</f>
        <v xml:space="preserve"> </v>
      </c>
      <c r="O40" s="3" t="str">
        <f>IF(AND(J39="MODERATE",I39="HIGH")=TRUE,"X"," ")</f>
        <v xml:space="preserve"> </v>
      </c>
      <c r="P40" s="3" t="str">
        <f>IF(AND(J39="HIGH",I39="HIGH")=TRUE,"X"," ")</f>
        <v xml:space="preserve"> </v>
      </c>
      <c r="Q40" s="20" t="str">
        <f>IF(AND(J39="VERY HIGH",I39="HIGH")=TRUE,"X"," ")</f>
        <v xml:space="preserve"> </v>
      </c>
      <c r="R40" s="43"/>
      <c r="S40" s="46"/>
      <c r="T40" s="49"/>
      <c r="U40" s="46"/>
      <c r="V40" s="46"/>
      <c r="W40" s="41"/>
      <c r="X40" s="41"/>
    </row>
    <row r="41" spans="1:24" ht="14.25" customHeight="1" x14ac:dyDescent="0.2">
      <c r="A41" s="59"/>
      <c r="B41" s="56"/>
      <c r="C41" s="56"/>
      <c r="D41" s="46"/>
      <c r="E41" s="46"/>
      <c r="F41" s="46"/>
      <c r="G41" s="53"/>
      <c r="H41" s="49"/>
      <c r="I41" s="46"/>
      <c r="J41" s="46"/>
      <c r="K41" s="65"/>
      <c r="L41" s="14" t="s">
        <v>15</v>
      </c>
      <c r="M41" s="1" t="str">
        <f>IF(AND(J39="VERY LOW",I39="MODERATE")=TRUE,"X"," ")</f>
        <v xml:space="preserve"> </v>
      </c>
      <c r="N41" s="4" t="str">
        <f>IF(AND(J39="LOW",I39="MODERATE")=TRUE,"X"," ")</f>
        <v xml:space="preserve"> </v>
      </c>
      <c r="O41" s="2" t="str">
        <f>IF(AND(J39="MODERATE",I39="MODERATE")=TRUE,"X"," ")</f>
        <v xml:space="preserve"> </v>
      </c>
      <c r="P41" s="3" t="str">
        <f>IF(AND(J39="HIGH",I39="MODERATE")=TRUE,"X"," ")</f>
        <v xml:space="preserve"> </v>
      </c>
      <c r="Q41" s="20" t="str">
        <f>IF(AND(J39="VERY HIGH",I39="MODERATE")=TRUE,"X"," ")</f>
        <v xml:space="preserve"> </v>
      </c>
      <c r="R41" s="43"/>
      <c r="S41" s="46"/>
      <c r="T41" s="49"/>
      <c r="U41" s="46"/>
      <c r="V41" s="46"/>
      <c r="W41" s="41"/>
      <c r="X41" s="41"/>
    </row>
    <row r="42" spans="1:24" ht="14.25" customHeight="1" x14ac:dyDescent="0.2">
      <c r="A42" s="59"/>
      <c r="B42" s="56"/>
      <c r="C42" s="56"/>
      <c r="D42" s="46"/>
      <c r="E42" s="46"/>
      <c r="F42" s="46"/>
      <c r="G42" s="53"/>
      <c r="H42" s="49"/>
      <c r="I42" s="46"/>
      <c r="J42" s="46"/>
      <c r="K42" s="65"/>
      <c r="L42" s="14" t="s">
        <v>16</v>
      </c>
      <c r="M42" s="1" t="str">
        <f>IF(AND(J39="VERY LOW",I39="LOW")=TRUE,"X"," ")</f>
        <v xml:space="preserve"> </v>
      </c>
      <c r="N42" s="4" t="str">
        <f>IF(AND(J39="LOW",I39="LOW")=TRUE,"X"," ")</f>
        <v xml:space="preserve"> </v>
      </c>
      <c r="O42" s="2" t="str">
        <f>IF(AND(J39="MODERATE",I39="LOW")=TRUE,"X"," ")</f>
        <v xml:space="preserve"> </v>
      </c>
      <c r="P42" s="3" t="str">
        <f>IF(AND(J39="HIGH",I39="LOW")=TRUE,"X"," ")</f>
        <v xml:space="preserve"> </v>
      </c>
      <c r="Q42" s="20" t="str">
        <f>IF(AND(J39="VERY HIGH",I39="LOW")=TRUE,"X"," ")</f>
        <v xml:space="preserve"> </v>
      </c>
      <c r="R42" s="43"/>
      <c r="S42" s="46"/>
      <c r="T42" s="49"/>
      <c r="U42" s="46"/>
      <c r="V42" s="46"/>
      <c r="W42" s="41"/>
      <c r="X42" s="41"/>
    </row>
    <row r="43" spans="1:24" ht="14.25" customHeight="1" x14ac:dyDescent="0.2">
      <c r="A43" s="59"/>
      <c r="B43" s="56"/>
      <c r="C43" s="56"/>
      <c r="D43" s="46"/>
      <c r="E43" s="46"/>
      <c r="F43" s="46"/>
      <c r="G43" s="53"/>
      <c r="H43" s="49"/>
      <c r="I43" s="46"/>
      <c r="J43" s="46"/>
      <c r="K43" s="65"/>
      <c r="L43" s="14" t="s">
        <v>17</v>
      </c>
      <c r="M43" s="5" t="str">
        <f>IF(AND(J39="VERY LOW",I39="VERY LOW")=TRUE,"X"," ")</f>
        <v xml:space="preserve"> </v>
      </c>
      <c r="N43" s="6" t="str">
        <f>IF(AND(J39="LOW",I39="VERY LOW")=TRUE,"X"," ")</f>
        <v xml:space="preserve"> </v>
      </c>
      <c r="O43" s="6" t="str">
        <f>IF(AND(J39="MODERATE",I39="VERY LOW")=TRUE,"X"," ")</f>
        <v xml:space="preserve"> </v>
      </c>
      <c r="P43" s="7" t="str">
        <f>IF(AND(J39="HIGH",I39="VERY LOW")=TRUE,"X"," ")</f>
        <v xml:space="preserve"> </v>
      </c>
      <c r="Q43" s="21" t="str">
        <f>IF(AND(J39="VERY HIGH",I39="VERY LOW")=TRUE,"X"," ")</f>
        <v xml:space="preserve"> </v>
      </c>
      <c r="R43" s="43"/>
      <c r="S43" s="46"/>
      <c r="T43" s="49"/>
      <c r="U43" s="46"/>
      <c r="V43" s="46"/>
      <c r="W43" s="41"/>
      <c r="X43" s="41"/>
    </row>
    <row r="44" spans="1:24" ht="14.25" customHeight="1" x14ac:dyDescent="0.4">
      <c r="A44" s="59"/>
      <c r="B44" s="56"/>
      <c r="C44" s="56"/>
      <c r="D44" s="46"/>
      <c r="E44" s="46"/>
      <c r="F44" s="46"/>
      <c r="G44" s="53"/>
      <c r="H44" s="49"/>
      <c r="I44" s="46"/>
      <c r="J44" s="46"/>
      <c r="K44" s="65"/>
      <c r="L44" s="8"/>
      <c r="M44" s="13" t="s">
        <v>17</v>
      </c>
      <c r="N44" s="13" t="s">
        <v>16</v>
      </c>
      <c r="O44" s="13" t="s">
        <v>15</v>
      </c>
      <c r="P44" s="13" t="s">
        <v>14</v>
      </c>
      <c r="Q44" s="22" t="s">
        <v>13</v>
      </c>
      <c r="R44" s="43"/>
      <c r="S44" s="46"/>
      <c r="T44" s="49"/>
      <c r="U44" s="46"/>
      <c r="V44" s="46"/>
      <c r="W44" s="41"/>
      <c r="X44" s="41"/>
    </row>
    <row r="45" spans="1:24" ht="11.25" customHeight="1" x14ac:dyDescent="0.4">
      <c r="A45" s="60"/>
      <c r="B45" s="57"/>
      <c r="C45" s="57"/>
      <c r="D45" s="47"/>
      <c r="E45" s="47"/>
      <c r="F45" s="47"/>
      <c r="G45" s="54"/>
      <c r="H45" s="50"/>
      <c r="I45" s="47"/>
      <c r="J45" s="47"/>
      <c r="K45" s="23"/>
      <c r="L45" s="9"/>
      <c r="M45" s="61" t="s">
        <v>1</v>
      </c>
      <c r="N45" s="61"/>
      <c r="O45" s="61"/>
      <c r="P45" s="62"/>
      <c r="Q45" s="63"/>
      <c r="R45" s="44"/>
      <c r="S45" s="47"/>
      <c r="T45" s="50"/>
      <c r="U45" s="47"/>
      <c r="V45" s="47"/>
      <c r="W45" s="41"/>
      <c r="X45" s="41"/>
    </row>
    <row r="46" spans="1:24" ht="14.25" customHeight="1" x14ac:dyDescent="0.2">
      <c r="A46" s="58">
        <v>7</v>
      </c>
      <c r="B46" s="55" t="s">
        <v>12</v>
      </c>
      <c r="C46" s="55" t="s">
        <v>39</v>
      </c>
      <c r="D46" s="45" t="s">
        <v>200</v>
      </c>
      <c r="E46" s="45" t="s">
        <v>201</v>
      </c>
      <c r="F46" s="45" t="s">
        <v>202</v>
      </c>
      <c r="G46" s="52" t="s">
        <v>28</v>
      </c>
      <c r="H46" s="48" t="s">
        <v>42</v>
      </c>
      <c r="I46" s="45" t="s">
        <v>177</v>
      </c>
      <c r="J46" s="45" t="s">
        <v>25</v>
      </c>
      <c r="K46" s="64" t="s">
        <v>0</v>
      </c>
      <c r="L46" s="13" t="s">
        <v>13</v>
      </c>
      <c r="M46" s="1" t="str">
        <f>IF(AND(J46="VERY LOW",I46="VERY HIGH")=TRUE,"X"," ")</f>
        <v xml:space="preserve"> </v>
      </c>
      <c r="N46" s="2" t="str">
        <f>IF(AND(J46="LOW",I46="VERY HIGH")=TRUE,"X"," ")</f>
        <v xml:space="preserve"> </v>
      </c>
      <c r="O46" s="3" t="str">
        <f>IF(AND(J46="MODERATE",I46="VERY HIGH")=TRUE,"X"," ")</f>
        <v xml:space="preserve"> </v>
      </c>
      <c r="P46" s="3" t="str">
        <f>IF(AND(J46="HIGH",I46="VERY HIGH")=TRUE,"X"," ")</f>
        <v xml:space="preserve"> </v>
      </c>
      <c r="Q46" s="20" t="str">
        <f>IF(AND(J46="VERY HIGH",I46="VERY HIGH")=TRUE,"X"," ")</f>
        <v xml:space="preserve"> </v>
      </c>
      <c r="R46" s="42" t="s">
        <v>31</v>
      </c>
      <c r="S46" s="45" t="s">
        <v>232</v>
      </c>
      <c r="T46" s="48"/>
      <c r="U46" s="45"/>
      <c r="V46" s="51" t="s">
        <v>223</v>
      </c>
      <c r="W46" s="41"/>
      <c r="X46" s="41"/>
    </row>
    <row r="47" spans="1:24" ht="14.25" customHeight="1" x14ac:dyDescent="0.2">
      <c r="A47" s="59"/>
      <c r="B47" s="56"/>
      <c r="C47" s="56"/>
      <c r="D47" s="46"/>
      <c r="E47" s="46"/>
      <c r="F47" s="46"/>
      <c r="G47" s="53"/>
      <c r="H47" s="49"/>
      <c r="I47" s="46"/>
      <c r="J47" s="46"/>
      <c r="K47" s="65"/>
      <c r="L47" s="14" t="s">
        <v>14</v>
      </c>
      <c r="M47" s="1" t="str">
        <f>IF(AND(J46="VERY LOW",I46="HIGH")=TRUE,"X"," ")</f>
        <v xml:space="preserve"> </v>
      </c>
      <c r="N47" s="2" t="str">
        <f>IF(AND(J46="LOW",I46="HIGH")=TRUE,"X"," ")</f>
        <v xml:space="preserve"> </v>
      </c>
      <c r="O47" s="3" t="str">
        <f>IF(AND(J46="MODERATE",I46="HIGH")=TRUE,"X"," ")</f>
        <v xml:space="preserve"> </v>
      </c>
      <c r="P47" s="3" t="str">
        <f>IF(AND(J46="HIGH",I46="HIGH")=TRUE,"X"," ")</f>
        <v xml:space="preserve"> </v>
      </c>
      <c r="Q47" s="20" t="str">
        <f>IF(AND(J46="VERY HIGH",I46="HIGH")=TRUE,"X"," ")</f>
        <v xml:space="preserve"> </v>
      </c>
      <c r="R47" s="43"/>
      <c r="S47" s="46"/>
      <c r="T47" s="49"/>
      <c r="U47" s="46"/>
      <c r="V47" s="46"/>
      <c r="W47" s="41"/>
      <c r="X47" s="41"/>
    </row>
    <row r="48" spans="1:24" ht="14.25" customHeight="1" x14ac:dyDescent="0.2">
      <c r="A48" s="59"/>
      <c r="B48" s="56"/>
      <c r="C48" s="56"/>
      <c r="D48" s="46"/>
      <c r="E48" s="46"/>
      <c r="F48" s="46"/>
      <c r="G48" s="53"/>
      <c r="H48" s="49"/>
      <c r="I48" s="46"/>
      <c r="J48" s="46"/>
      <c r="K48" s="65"/>
      <c r="L48" s="14" t="s">
        <v>15</v>
      </c>
      <c r="M48" s="1" t="str">
        <f>IF(AND(J46="VERY LOW",I46="MODERATE")=TRUE,"X"," ")</f>
        <v xml:space="preserve"> </v>
      </c>
      <c r="N48" s="4" t="str">
        <f>IF(AND(J46="LOW",I46="MODERATE")=TRUE,"X"," ")</f>
        <v xml:space="preserve"> </v>
      </c>
      <c r="O48" s="2" t="str">
        <f>IF(AND(J46="MODERATE",I46="MODERATE")=TRUE,"X"," ")</f>
        <v xml:space="preserve"> </v>
      </c>
      <c r="P48" s="3" t="str">
        <f>IF(AND(J46="HIGH",I46="MODERATE")=TRUE,"X"," ")</f>
        <v>X</v>
      </c>
      <c r="Q48" s="20" t="str">
        <f>IF(AND(J46="VERY HIGH",I46="MODERATE")=TRUE,"X"," ")</f>
        <v xml:space="preserve"> </v>
      </c>
      <c r="R48" s="43"/>
      <c r="S48" s="46"/>
      <c r="T48" s="49"/>
      <c r="U48" s="46"/>
      <c r="V48" s="46"/>
      <c r="W48" s="41"/>
      <c r="X48" s="41"/>
    </row>
    <row r="49" spans="1:24" ht="14.25" customHeight="1" x14ac:dyDescent="0.2">
      <c r="A49" s="59"/>
      <c r="B49" s="56"/>
      <c r="C49" s="56"/>
      <c r="D49" s="46"/>
      <c r="E49" s="46"/>
      <c r="F49" s="46"/>
      <c r="G49" s="53"/>
      <c r="H49" s="49"/>
      <c r="I49" s="46"/>
      <c r="J49" s="46"/>
      <c r="K49" s="65"/>
      <c r="L49" s="14" t="s">
        <v>16</v>
      </c>
      <c r="M49" s="1" t="str">
        <f>IF(AND(J46="VERY LOW",I46="LOW")=TRUE,"X"," ")</f>
        <v xml:space="preserve"> </v>
      </c>
      <c r="N49" s="4" t="str">
        <f>IF(AND(J46="LOW",I46="LOW")=TRUE,"X"," ")</f>
        <v xml:space="preserve"> </v>
      </c>
      <c r="O49" s="2" t="str">
        <f>IF(AND(J46="MODERATE",I46="LOW")=TRUE,"X"," ")</f>
        <v xml:space="preserve"> </v>
      </c>
      <c r="P49" s="3" t="str">
        <f>IF(AND(J46="HIGH",I46="LOW")=TRUE,"X"," ")</f>
        <v xml:space="preserve"> </v>
      </c>
      <c r="Q49" s="20" t="str">
        <f>IF(AND(J46="VERY HIGH",I46="LOW")=TRUE,"X"," ")</f>
        <v xml:space="preserve"> </v>
      </c>
      <c r="R49" s="43"/>
      <c r="S49" s="46"/>
      <c r="T49" s="49"/>
      <c r="U49" s="46"/>
      <c r="V49" s="46"/>
      <c r="W49" s="41"/>
      <c r="X49" s="41"/>
    </row>
    <row r="50" spans="1:24" ht="14.25" customHeight="1" x14ac:dyDescent="0.2">
      <c r="A50" s="59"/>
      <c r="B50" s="56"/>
      <c r="C50" s="56"/>
      <c r="D50" s="46"/>
      <c r="E50" s="46"/>
      <c r="F50" s="46"/>
      <c r="G50" s="53"/>
      <c r="H50" s="49"/>
      <c r="I50" s="46"/>
      <c r="J50" s="46"/>
      <c r="K50" s="65"/>
      <c r="L50" s="14" t="s">
        <v>17</v>
      </c>
      <c r="M50" s="5" t="str">
        <f>IF(AND(J46="VERY LOW",I46="VERY LOW")=TRUE,"X"," ")</f>
        <v xml:space="preserve"> </v>
      </c>
      <c r="N50" s="6" t="str">
        <f>IF(AND(J46="LOW",I46="VERY LOW")=TRUE,"X"," ")</f>
        <v xml:space="preserve"> </v>
      </c>
      <c r="O50" s="6" t="str">
        <f>IF(AND(J46="MODERATE",I46="VERY LOW")=TRUE,"X"," ")</f>
        <v xml:space="preserve"> </v>
      </c>
      <c r="P50" s="7" t="str">
        <f>IF(AND(J46="HIGH",I46="VERY LOW")=TRUE,"X"," ")</f>
        <v xml:space="preserve"> </v>
      </c>
      <c r="Q50" s="21" t="str">
        <f>IF(AND(J46="VERY HIGH",I46="VERY LOW")=TRUE,"X"," ")</f>
        <v xml:space="preserve"> </v>
      </c>
      <c r="R50" s="43"/>
      <c r="S50" s="46"/>
      <c r="T50" s="49"/>
      <c r="U50" s="46"/>
      <c r="V50" s="46"/>
      <c r="W50" s="41"/>
      <c r="X50" s="41"/>
    </row>
    <row r="51" spans="1:24" ht="14.25" customHeight="1" x14ac:dyDescent="0.4">
      <c r="A51" s="59"/>
      <c r="B51" s="56"/>
      <c r="C51" s="56"/>
      <c r="D51" s="46"/>
      <c r="E51" s="46"/>
      <c r="F51" s="46"/>
      <c r="G51" s="53"/>
      <c r="H51" s="49"/>
      <c r="I51" s="46"/>
      <c r="J51" s="46"/>
      <c r="K51" s="65"/>
      <c r="L51" s="8"/>
      <c r="M51" s="13" t="s">
        <v>17</v>
      </c>
      <c r="N51" s="13" t="s">
        <v>16</v>
      </c>
      <c r="O51" s="13" t="s">
        <v>15</v>
      </c>
      <c r="P51" s="13" t="s">
        <v>14</v>
      </c>
      <c r="Q51" s="22" t="s">
        <v>13</v>
      </c>
      <c r="R51" s="43"/>
      <c r="S51" s="46"/>
      <c r="T51" s="49"/>
      <c r="U51" s="46"/>
      <c r="V51" s="46"/>
      <c r="W51" s="41"/>
      <c r="X51" s="41"/>
    </row>
    <row r="52" spans="1:24" ht="9.75" customHeight="1" x14ac:dyDescent="0.4">
      <c r="A52" s="60"/>
      <c r="B52" s="57"/>
      <c r="C52" s="57"/>
      <c r="D52" s="47"/>
      <c r="E52" s="47"/>
      <c r="F52" s="47"/>
      <c r="G52" s="54"/>
      <c r="H52" s="50"/>
      <c r="I52" s="47"/>
      <c r="J52" s="47"/>
      <c r="K52" s="23"/>
      <c r="L52" s="9"/>
      <c r="M52" s="61" t="s">
        <v>1</v>
      </c>
      <c r="N52" s="61"/>
      <c r="O52" s="61"/>
      <c r="P52" s="62"/>
      <c r="Q52" s="63"/>
      <c r="R52" s="44"/>
      <c r="S52" s="47"/>
      <c r="T52" s="50"/>
      <c r="U52" s="47"/>
      <c r="V52" s="47"/>
      <c r="W52" s="41"/>
      <c r="X52" s="41"/>
    </row>
    <row r="53" spans="1:24" ht="14.25" customHeight="1" x14ac:dyDescent="0.2">
      <c r="A53" s="58">
        <v>8</v>
      </c>
      <c r="B53" s="55" t="s">
        <v>12</v>
      </c>
      <c r="C53" s="55" t="s">
        <v>35</v>
      </c>
      <c r="D53" s="45" t="s">
        <v>203</v>
      </c>
      <c r="E53" s="45" t="s">
        <v>204</v>
      </c>
      <c r="F53" s="45" t="s">
        <v>205</v>
      </c>
      <c r="G53" s="52" t="s">
        <v>28</v>
      </c>
      <c r="H53" s="48" t="s">
        <v>10</v>
      </c>
      <c r="I53" s="45" t="s">
        <v>181</v>
      </c>
      <c r="J53" s="45" t="s">
        <v>26</v>
      </c>
      <c r="K53" s="64" t="s">
        <v>0</v>
      </c>
      <c r="L53" s="13" t="s">
        <v>13</v>
      </c>
      <c r="M53" s="1" t="str">
        <f>IF(AND(J53="VERY LOW",I53="VERY HIGH")=TRUE,"X"," ")</f>
        <v xml:space="preserve"> </v>
      </c>
      <c r="N53" s="2" t="str">
        <f>IF(AND(J53="LOW",I53="VERY HIGH")=TRUE,"X"," ")</f>
        <v>X</v>
      </c>
      <c r="O53" s="3" t="str">
        <f>IF(AND(J53="MODERATE",I53="VERY HIGH")=TRUE,"X"," ")</f>
        <v xml:space="preserve"> </v>
      </c>
      <c r="P53" s="3" t="str">
        <f>IF(AND(J53="HIGH",I53="VERY HIGH")=TRUE,"X"," ")</f>
        <v xml:space="preserve"> </v>
      </c>
      <c r="Q53" s="20" t="str">
        <f>IF(AND(J53="VERY HIGH",I53="VERY HIGH")=TRUE,"X"," ")</f>
        <v xml:space="preserve"> </v>
      </c>
      <c r="R53" s="42" t="s">
        <v>32</v>
      </c>
      <c r="S53" s="45" t="s">
        <v>233</v>
      </c>
      <c r="T53" s="48"/>
      <c r="U53" s="45"/>
      <c r="V53" s="51" t="s">
        <v>223</v>
      </c>
      <c r="W53" s="41"/>
      <c r="X53" s="41"/>
    </row>
    <row r="54" spans="1:24" ht="14.25" customHeight="1" x14ac:dyDescent="0.2">
      <c r="A54" s="59"/>
      <c r="B54" s="56"/>
      <c r="C54" s="56"/>
      <c r="D54" s="46"/>
      <c r="E54" s="46"/>
      <c r="F54" s="46"/>
      <c r="G54" s="53"/>
      <c r="H54" s="49"/>
      <c r="I54" s="46"/>
      <c r="J54" s="46"/>
      <c r="K54" s="65"/>
      <c r="L54" s="14" t="s">
        <v>14</v>
      </c>
      <c r="M54" s="1" t="str">
        <f>IF(AND(J53="VERY LOW",I53="HIGH")=TRUE,"X"," ")</f>
        <v xml:space="preserve"> </v>
      </c>
      <c r="N54" s="2" t="str">
        <f>IF(AND(J53="LOW",I53="HIGH")=TRUE,"X"," ")</f>
        <v xml:space="preserve"> </v>
      </c>
      <c r="O54" s="3" t="str">
        <f>IF(AND(J53="MODERATE",I53="HIGH")=TRUE,"X"," ")</f>
        <v xml:space="preserve"> </v>
      </c>
      <c r="P54" s="3" t="str">
        <f>IF(AND(J53="HIGH",I53="HIGH")=TRUE,"X"," ")</f>
        <v xml:space="preserve"> </v>
      </c>
      <c r="Q54" s="20" t="str">
        <f>IF(AND(J53="VERY HIGH",I53="HIGH")=TRUE,"X"," ")</f>
        <v xml:space="preserve"> </v>
      </c>
      <c r="R54" s="43"/>
      <c r="S54" s="46"/>
      <c r="T54" s="49"/>
      <c r="U54" s="46"/>
      <c r="V54" s="46"/>
      <c r="W54" s="41"/>
      <c r="X54" s="41"/>
    </row>
    <row r="55" spans="1:24" ht="14.25" customHeight="1" x14ac:dyDescent="0.2">
      <c r="A55" s="59"/>
      <c r="B55" s="56"/>
      <c r="C55" s="56"/>
      <c r="D55" s="46"/>
      <c r="E55" s="46"/>
      <c r="F55" s="46"/>
      <c r="G55" s="53"/>
      <c r="H55" s="49"/>
      <c r="I55" s="46"/>
      <c r="J55" s="46"/>
      <c r="K55" s="65"/>
      <c r="L55" s="14" t="s">
        <v>15</v>
      </c>
      <c r="M55" s="1" t="str">
        <f>IF(AND(J53="VERY LOW",I53="MODERATE")=TRUE,"X"," ")</f>
        <v xml:space="preserve"> </v>
      </c>
      <c r="N55" s="4" t="str">
        <f>IF(AND(J53="LOW",I53="MODERATE")=TRUE,"X"," ")</f>
        <v xml:space="preserve"> </v>
      </c>
      <c r="O55" s="2" t="str">
        <f>IF(AND(J53="MODERATE",I53="MODERATE")=TRUE,"X"," ")</f>
        <v xml:space="preserve"> </v>
      </c>
      <c r="P55" s="3" t="str">
        <f>IF(AND(J53="HIGH",I53="MODERATE")=TRUE,"X"," ")</f>
        <v xml:space="preserve"> </v>
      </c>
      <c r="Q55" s="20" t="str">
        <f>IF(AND(J53="VERY HIGH",I53="MODERATE")=TRUE,"X"," ")</f>
        <v xml:space="preserve"> </v>
      </c>
      <c r="R55" s="43"/>
      <c r="S55" s="46"/>
      <c r="T55" s="49"/>
      <c r="U55" s="46"/>
      <c r="V55" s="46"/>
      <c r="W55" s="41"/>
      <c r="X55" s="41"/>
    </row>
    <row r="56" spans="1:24" ht="14.25" customHeight="1" x14ac:dyDescent="0.2">
      <c r="A56" s="59"/>
      <c r="B56" s="56"/>
      <c r="C56" s="56"/>
      <c r="D56" s="46"/>
      <c r="E56" s="46"/>
      <c r="F56" s="46"/>
      <c r="G56" s="53"/>
      <c r="H56" s="49"/>
      <c r="I56" s="46"/>
      <c r="J56" s="46"/>
      <c r="K56" s="65"/>
      <c r="L56" s="14" t="s">
        <v>16</v>
      </c>
      <c r="M56" s="1" t="str">
        <f>IF(AND(J53="VERY LOW",I53="LOW")=TRUE,"X"," ")</f>
        <v xml:space="preserve"> </v>
      </c>
      <c r="N56" s="4" t="str">
        <f>IF(AND(J53="LOW",I53="LOW")=TRUE,"X"," ")</f>
        <v xml:space="preserve"> </v>
      </c>
      <c r="O56" s="2" t="str">
        <f>IF(AND(J53="MODERATE",I53="LOW")=TRUE,"X"," ")</f>
        <v xml:space="preserve"> </v>
      </c>
      <c r="P56" s="3" t="str">
        <f>IF(AND(J53="HIGH",I53="LOW")=TRUE,"X"," ")</f>
        <v xml:space="preserve"> </v>
      </c>
      <c r="Q56" s="20" t="str">
        <f>IF(AND(J53="VERY HIGH",I53="LOW")=TRUE,"X"," ")</f>
        <v xml:space="preserve"> </v>
      </c>
      <c r="R56" s="43"/>
      <c r="S56" s="46"/>
      <c r="T56" s="49"/>
      <c r="U56" s="46"/>
      <c r="V56" s="46"/>
      <c r="W56" s="41"/>
      <c r="X56" s="41"/>
    </row>
    <row r="57" spans="1:24" ht="14.25" customHeight="1" x14ac:dyDescent="0.2">
      <c r="A57" s="59"/>
      <c r="B57" s="56"/>
      <c r="C57" s="56"/>
      <c r="D57" s="46"/>
      <c r="E57" s="46"/>
      <c r="F57" s="46"/>
      <c r="G57" s="53"/>
      <c r="H57" s="49"/>
      <c r="I57" s="46"/>
      <c r="J57" s="46"/>
      <c r="K57" s="65"/>
      <c r="L57" s="14" t="s">
        <v>17</v>
      </c>
      <c r="M57" s="5" t="str">
        <f>IF(AND(J53="VERY LOW",I53="VERY LOW")=TRUE,"X"," ")</f>
        <v xml:space="preserve"> </v>
      </c>
      <c r="N57" s="6" t="str">
        <f>IF(AND(J53="LOW",I53="VERY LOW")=TRUE,"X"," ")</f>
        <v xml:space="preserve"> </v>
      </c>
      <c r="O57" s="6" t="str">
        <f>IF(AND(J53="MODERATE",I53="VERY LOW")=TRUE,"X"," ")</f>
        <v xml:space="preserve"> </v>
      </c>
      <c r="P57" s="7" t="str">
        <f>IF(AND(J53="HIGH",I53="VERY LOW")=TRUE,"X"," ")</f>
        <v xml:space="preserve"> </v>
      </c>
      <c r="Q57" s="21" t="str">
        <f>IF(AND(J53="VERY HIGH",I53="VERY LOW")=TRUE,"X"," ")</f>
        <v xml:space="preserve"> </v>
      </c>
      <c r="R57" s="43"/>
      <c r="S57" s="46"/>
      <c r="T57" s="49"/>
      <c r="U57" s="46"/>
      <c r="V57" s="46"/>
      <c r="W57" s="41"/>
      <c r="X57" s="41"/>
    </row>
    <row r="58" spans="1:24" ht="14.25" customHeight="1" x14ac:dyDescent="0.4">
      <c r="A58" s="59"/>
      <c r="B58" s="56"/>
      <c r="C58" s="56"/>
      <c r="D58" s="46"/>
      <c r="E58" s="46"/>
      <c r="F58" s="46"/>
      <c r="G58" s="53"/>
      <c r="H58" s="49"/>
      <c r="I58" s="46"/>
      <c r="J58" s="46"/>
      <c r="K58" s="65"/>
      <c r="L58" s="8"/>
      <c r="M58" s="13" t="s">
        <v>17</v>
      </c>
      <c r="N58" s="13" t="s">
        <v>16</v>
      </c>
      <c r="O58" s="13" t="s">
        <v>15</v>
      </c>
      <c r="P58" s="13" t="s">
        <v>14</v>
      </c>
      <c r="Q58" s="22" t="s">
        <v>13</v>
      </c>
      <c r="R58" s="43"/>
      <c r="S58" s="46"/>
      <c r="T58" s="49"/>
      <c r="U58" s="46"/>
      <c r="V58" s="46"/>
      <c r="W58" s="41"/>
      <c r="X58" s="41"/>
    </row>
    <row r="59" spans="1:24" ht="11.25" customHeight="1" x14ac:dyDescent="0.4">
      <c r="A59" s="60"/>
      <c r="B59" s="57"/>
      <c r="C59" s="57"/>
      <c r="D59" s="47"/>
      <c r="E59" s="47"/>
      <c r="F59" s="47"/>
      <c r="G59" s="54"/>
      <c r="H59" s="50"/>
      <c r="I59" s="47"/>
      <c r="J59" s="47"/>
      <c r="K59" s="23"/>
      <c r="L59" s="9"/>
      <c r="M59" s="61" t="s">
        <v>1</v>
      </c>
      <c r="N59" s="61"/>
      <c r="O59" s="61"/>
      <c r="P59" s="62"/>
      <c r="Q59" s="63"/>
      <c r="R59" s="44"/>
      <c r="S59" s="47"/>
      <c r="T59" s="50"/>
      <c r="U59" s="47"/>
      <c r="V59" s="47"/>
      <c r="W59" s="41"/>
      <c r="X59" s="41"/>
    </row>
    <row r="60" spans="1:24" ht="14.25" customHeight="1" x14ac:dyDescent="0.2">
      <c r="A60" s="58">
        <v>9</v>
      </c>
      <c r="B60" s="55" t="s">
        <v>12</v>
      </c>
      <c r="C60" s="55" t="s">
        <v>39</v>
      </c>
      <c r="D60" s="45" t="s">
        <v>3</v>
      </c>
      <c r="E60" s="45" t="s">
        <v>36</v>
      </c>
      <c r="F60" s="45" t="s">
        <v>44</v>
      </c>
      <c r="G60" s="52" t="s">
        <v>28</v>
      </c>
      <c r="H60" s="48" t="s">
        <v>10</v>
      </c>
      <c r="I60" s="45" t="s">
        <v>26</v>
      </c>
      <c r="J60" s="45" t="s">
        <v>26</v>
      </c>
      <c r="K60" s="64" t="s">
        <v>0</v>
      </c>
      <c r="L60" s="13" t="s">
        <v>13</v>
      </c>
      <c r="M60" s="1" t="str">
        <f>IF(AND(J60="VERY LOW",I60="VERY HIGH")=TRUE,"X"," ")</f>
        <v xml:space="preserve"> </v>
      </c>
      <c r="N60" s="2" t="str">
        <f>IF(AND(J60="LOW",I60="VERY HIGH")=TRUE,"X"," ")</f>
        <v xml:space="preserve"> </v>
      </c>
      <c r="O60" s="3" t="str">
        <f>IF(AND(J60="MODERATE",I60="VERY HIGH")=TRUE,"X"," ")</f>
        <v xml:space="preserve"> </v>
      </c>
      <c r="P60" s="3" t="str">
        <f>IF(AND(J60="HIGH",I60="VERY HIGH")=TRUE,"X"," ")</f>
        <v xml:space="preserve"> </v>
      </c>
      <c r="Q60" s="20" t="str">
        <f>IF(AND(J60="VERY HIGH",I60="VERY HIGH")=TRUE,"X"," ")</f>
        <v xml:space="preserve"> </v>
      </c>
      <c r="R60" s="42" t="s">
        <v>234</v>
      </c>
      <c r="S60" s="45" t="s">
        <v>235</v>
      </c>
      <c r="T60" s="48"/>
      <c r="U60" s="45"/>
      <c r="V60" s="51" t="s">
        <v>223</v>
      </c>
      <c r="W60" s="41"/>
      <c r="X60" s="41" t="s">
        <v>46</v>
      </c>
    </row>
    <row r="61" spans="1:24" ht="14.25" customHeight="1" x14ac:dyDescent="0.2">
      <c r="A61" s="59"/>
      <c r="B61" s="56"/>
      <c r="C61" s="56"/>
      <c r="D61" s="46"/>
      <c r="E61" s="46"/>
      <c r="F61" s="46"/>
      <c r="G61" s="53"/>
      <c r="H61" s="49"/>
      <c r="I61" s="46"/>
      <c r="J61" s="46"/>
      <c r="K61" s="65"/>
      <c r="L61" s="14" t="s">
        <v>14</v>
      </c>
      <c r="M61" s="1" t="str">
        <f>IF(AND(J60="VERY LOW",I60="HIGH")=TRUE,"X"," ")</f>
        <v xml:space="preserve"> </v>
      </c>
      <c r="N61" s="2" t="str">
        <f>IF(AND(J60="LOW",I60="HIGH")=TRUE,"X"," ")</f>
        <v xml:space="preserve"> </v>
      </c>
      <c r="O61" s="3" t="str">
        <f>IF(AND(J60="MODERATE",I60="HIGH")=TRUE,"X"," ")</f>
        <v xml:space="preserve"> </v>
      </c>
      <c r="P61" s="3" t="str">
        <f>IF(AND(J60="HIGH",I60="HIGH")=TRUE,"X"," ")</f>
        <v xml:space="preserve"> </v>
      </c>
      <c r="Q61" s="20" t="str">
        <f>IF(AND(J60="VERY HIGH",I60="HIGH")=TRUE,"X"," ")</f>
        <v xml:space="preserve"> </v>
      </c>
      <c r="R61" s="43"/>
      <c r="S61" s="46"/>
      <c r="T61" s="49"/>
      <c r="U61" s="46"/>
      <c r="V61" s="46"/>
      <c r="W61" s="41"/>
      <c r="X61" s="41"/>
    </row>
    <row r="62" spans="1:24" ht="14.25" customHeight="1" x14ac:dyDescent="0.2">
      <c r="A62" s="59"/>
      <c r="B62" s="56"/>
      <c r="C62" s="56"/>
      <c r="D62" s="46"/>
      <c r="E62" s="46"/>
      <c r="F62" s="46"/>
      <c r="G62" s="53"/>
      <c r="H62" s="49"/>
      <c r="I62" s="46"/>
      <c r="J62" s="46"/>
      <c r="K62" s="65"/>
      <c r="L62" s="14" t="s">
        <v>15</v>
      </c>
      <c r="M62" s="1" t="str">
        <f>IF(AND(J60="VERY LOW",I60="MODERATE")=TRUE,"X"," ")</f>
        <v xml:space="preserve"> </v>
      </c>
      <c r="N62" s="4" t="str">
        <f>IF(AND(J60="LOW",I60="MODERATE")=TRUE,"X"," ")</f>
        <v xml:space="preserve"> </v>
      </c>
      <c r="O62" s="2" t="str">
        <f>IF(AND(J60="MODERATE",I60="MODERATE")=TRUE,"X"," ")</f>
        <v xml:space="preserve"> </v>
      </c>
      <c r="P62" s="3" t="str">
        <f>IF(AND(J60="HIGH",I60="MODERATE")=TRUE,"X"," ")</f>
        <v xml:space="preserve"> </v>
      </c>
      <c r="Q62" s="20" t="str">
        <f>IF(AND(J60="VERY HIGH",I60="MODERATE")=TRUE,"X"," ")</f>
        <v xml:space="preserve"> </v>
      </c>
      <c r="R62" s="43"/>
      <c r="S62" s="46"/>
      <c r="T62" s="49"/>
      <c r="U62" s="46"/>
      <c r="V62" s="46"/>
      <c r="W62" s="41"/>
      <c r="X62" s="41"/>
    </row>
    <row r="63" spans="1:24" ht="14.25" customHeight="1" x14ac:dyDescent="0.2">
      <c r="A63" s="59"/>
      <c r="B63" s="56"/>
      <c r="C63" s="56"/>
      <c r="D63" s="46"/>
      <c r="E63" s="46"/>
      <c r="F63" s="46"/>
      <c r="G63" s="53"/>
      <c r="H63" s="49"/>
      <c r="I63" s="46"/>
      <c r="J63" s="46"/>
      <c r="K63" s="65"/>
      <c r="L63" s="14" t="s">
        <v>16</v>
      </c>
      <c r="M63" s="1" t="str">
        <f>IF(AND(J60="VERY LOW",I60="LOW")=TRUE,"X"," ")</f>
        <v xml:space="preserve"> </v>
      </c>
      <c r="N63" s="4" t="str">
        <f>IF(AND(J60="LOW",I60="LOW")=TRUE,"X"," ")</f>
        <v>X</v>
      </c>
      <c r="O63" s="2" t="str">
        <f>IF(AND(J60="MODERATE",I60="LOW")=TRUE,"X"," ")</f>
        <v xml:space="preserve"> </v>
      </c>
      <c r="P63" s="3" t="str">
        <f>IF(AND(J60="HIGH",I60="LOW")=TRUE,"X"," ")</f>
        <v xml:space="preserve"> </v>
      </c>
      <c r="Q63" s="20" t="str">
        <f>IF(AND(J60="VERY HIGH",I60="LOW")=TRUE,"X"," ")</f>
        <v xml:space="preserve"> </v>
      </c>
      <c r="R63" s="43"/>
      <c r="S63" s="46"/>
      <c r="T63" s="49"/>
      <c r="U63" s="46"/>
      <c r="V63" s="46"/>
      <c r="W63" s="41"/>
      <c r="X63" s="41"/>
    </row>
    <row r="64" spans="1:24" ht="14.25" customHeight="1" x14ac:dyDescent="0.2">
      <c r="A64" s="59"/>
      <c r="B64" s="56"/>
      <c r="C64" s="56"/>
      <c r="D64" s="46"/>
      <c r="E64" s="46"/>
      <c r="F64" s="46"/>
      <c r="G64" s="53"/>
      <c r="H64" s="49"/>
      <c r="I64" s="46"/>
      <c r="J64" s="46"/>
      <c r="K64" s="65"/>
      <c r="L64" s="14" t="s">
        <v>17</v>
      </c>
      <c r="M64" s="5" t="str">
        <f>IF(AND(J60="VERY LOW",I60="VERY LOW")=TRUE,"X"," ")</f>
        <v xml:space="preserve"> </v>
      </c>
      <c r="N64" s="6" t="str">
        <f>IF(AND(J60="LOW",I60="VERY LOW")=TRUE,"X"," ")</f>
        <v xml:space="preserve"> </v>
      </c>
      <c r="O64" s="6" t="str">
        <f>IF(AND(J60="MODERATE",I60="VERY LOW")=TRUE,"X"," ")</f>
        <v xml:space="preserve"> </v>
      </c>
      <c r="P64" s="7" t="str">
        <f>IF(AND(J60="HIGH",I60="VERY LOW")=TRUE,"X"," ")</f>
        <v xml:space="preserve"> </v>
      </c>
      <c r="Q64" s="21" t="str">
        <f>IF(AND(J60="VERY HIGH",I60="VERY LOW")=TRUE,"X"," ")</f>
        <v xml:space="preserve"> </v>
      </c>
      <c r="R64" s="43"/>
      <c r="S64" s="46"/>
      <c r="T64" s="49"/>
      <c r="U64" s="46"/>
      <c r="V64" s="46"/>
      <c r="W64" s="41"/>
      <c r="X64" s="41"/>
    </row>
    <row r="65" spans="1:24" ht="14.25" customHeight="1" x14ac:dyDescent="0.4">
      <c r="A65" s="59"/>
      <c r="B65" s="56"/>
      <c r="C65" s="56"/>
      <c r="D65" s="46"/>
      <c r="E65" s="46"/>
      <c r="F65" s="46"/>
      <c r="G65" s="53"/>
      <c r="H65" s="49"/>
      <c r="I65" s="46"/>
      <c r="J65" s="46"/>
      <c r="K65" s="65"/>
      <c r="L65" s="8"/>
      <c r="M65" s="13" t="s">
        <v>17</v>
      </c>
      <c r="N65" s="13" t="s">
        <v>16</v>
      </c>
      <c r="O65" s="13" t="s">
        <v>15</v>
      </c>
      <c r="P65" s="13" t="s">
        <v>14</v>
      </c>
      <c r="Q65" s="22" t="s">
        <v>13</v>
      </c>
      <c r="R65" s="43"/>
      <c r="S65" s="46"/>
      <c r="T65" s="49"/>
      <c r="U65" s="46"/>
      <c r="V65" s="46"/>
      <c r="W65" s="41"/>
      <c r="X65" s="41"/>
    </row>
    <row r="66" spans="1:24" ht="11.25" customHeight="1" x14ac:dyDescent="0.4">
      <c r="A66" s="60"/>
      <c r="B66" s="57"/>
      <c r="C66" s="57"/>
      <c r="D66" s="47"/>
      <c r="E66" s="47"/>
      <c r="F66" s="47"/>
      <c r="G66" s="54"/>
      <c r="H66" s="50"/>
      <c r="I66" s="47"/>
      <c r="J66" s="47"/>
      <c r="K66" s="23"/>
      <c r="L66" s="9"/>
      <c r="M66" s="61" t="s">
        <v>1</v>
      </c>
      <c r="N66" s="61"/>
      <c r="O66" s="61"/>
      <c r="P66" s="62"/>
      <c r="Q66" s="63"/>
      <c r="R66" s="44"/>
      <c r="S66" s="47"/>
      <c r="T66" s="50"/>
      <c r="U66" s="47"/>
      <c r="V66" s="47"/>
      <c r="W66" s="41"/>
      <c r="X66" s="41"/>
    </row>
    <row r="67" spans="1:24" ht="14.25" customHeight="1" x14ac:dyDescent="0.2">
      <c r="A67" s="58">
        <v>10</v>
      </c>
      <c r="B67" s="55" t="s">
        <v>12</v>
      </c>
      <c r="C67" s="55" t="s">
        <v>183</v>
      </c>
      <c r="D67" s="45" t="s">
        <v>206</v>
      </c>
      <c r="E67" s="45" t="s">
        <v>207</v>
      </c>
      <c r="F67" s="45" t="s">
        <v>208</v>
      </c>
      <c r="G67" s="52" t="s">
        <v>28</v>
      </c>
      <c r="H67" s="48" t="s">
        <v>42</v>
      </c>
      <c r="I67" s="45" t="s">
        <v>177</v>
      </c>
      <c r="J67" s="45" t="s">
        <v>26</v>
      </c>
      <c r="K67" s="64" t="s">
        <v>0</v>
      </c>
      <c r="L67" s="13" t="s">
        <v>13</v>
      </c>
      <c r="M67" s="1" t="str">
        <f>IF(AND(J67="VERY LOW",I67="VERY HIGH")=TRUE,"X"," ")</f>
        <v xml:space="preserve"> </v>
      </c>
      <c r="N67" s="2" t="str">
        <f>IF(AND(J67="LOW",I67="VERY HIGH")=TRUE,"X"," ")</f>
        <v xml:space="preserve"> </v>
      </c>
      <c r="O67" s="3" t="str">
        <f>IF(AND(J67="MODERATE",I67="VERY HIGH")=TRUE,"X"," ")</f>
        <v xml:space="preserve"> </v>
      </c>
      <c r="P67" s="3" t="str">
        <f>IF(AND(J67="HIGH",I67="VERY HIGH")=TRUE,"X"," ")</f>
        <v xml:space="preserve"> </v>
      </c>
      <c r="Q67" s="20" t="str">
        <f>IF(AND(J67="VERY HIGH",I67="VERY HIGH")=TRUE,"X"," ")</f>
        <v xml:space="preserve"> </v>
      </c>
      <c r="R67" s="42" t="s">
        <v>234</v>
      </c>
      <c r="S67" s="45" t="s">
        <v>236</v>
      </c>
      <c r="T67" s="48"/>
      <c r="U67" s="45"/>
      <c r="V67" s="51" t="s">
        <v>223</v>
      </c>
      <c r="W67" s="41"/>
      <c r="X67" s="41" t="s">
        <v>46</v>
      </c>
    </row>
    <row r="68" spans="1:24" ht="14.25" customHeight="1" x14ac:dyDescent="0.2">
      <c r="A68" s="59"/>
      <c r="B68" s="56"/>
      <c r="C68" s="56"/>
      <c r="D68" s="46"/>
      <c r="E68" s="46"/>
      <c r="F68" s="46"/>
      <c r="G68" s="53"/>
      <c r="H68" s="49"/>
      <c r="I68" s="46"/>
      <c r="J68" s="46"/>
      <c r="K68" s="65"/>
      <c r="L68" s="14" t="s">
        <v>14</v>
      </c>
      <c r="M68" s="1" t="str">
        <f>IF(AND(J67="VERY LOW",I67="HIGH")=TRUE,"X"," ")</f>
        <v xml:space="preserve"> </v>
      </c>
      <c r="N68" s="2" t="str">
        <f>IF(AND(J67="LOW",I67="HIGH")=TRUE,"X"," ")</f>
        <v xml:space="preserve"> </v>
      </c>
      <c r="O68" s="3" t="str">
        <f>IF(AND(J67="MODERATE",I67="HIGH")=TRUE,"X"," ")</f>
        <v xml:space="preserve"> </v>
      </c>
      <c r="P68" s="3" t="str">
        <f>IF(AND(J67="HIGH",I67="HIGH")=TRUE,"X"," ")</f>
        <v xml:space="preserve"> </v>
      </c>
      <c r="Q68" s="20" t="str">
        <f>IF(AND(J67="VERY HIGH",I67="HIGH")=TRUE,"X"," ")</f>
        <v xml:space="preserve"> </v>
      </c>
      <c r="R68" s="43"/>
      <c r="S68" s="46"/>
      <c r="T68" s="49"/>
      <c r="U68" s="46"/>
      <c r="V68" s="46"/>
      <c r="W68" s="41"/>
      <c r="X68" s="41"/>
    </row>
    <row r="69" spans="1:24" ht="14.25" customHeight="1" x14ac:dyDescent="0.2">
      <c r="A69" s="59"/>
      <c r="B69" s="56"/>
      <c r="C69" s="56"/>
      <c r="D69" s="46"/>
      <c r="E69" s="46"/>
      <c r="F69" s="46"/>
      <c r="G69" s="53"/>
      <c r="H69" s="49"/>
      <c r="I69" s="46"/>
      <c r="J69" s="46"/>
      <c r="K69" s="65"/>
      <c r="L69" s="14" t="s">
        <v>15</v>
      </c>
      <c r="M69" s="1" t="str">
        <f>IF(AND(J67="VERY LOW",I67="MODERATE")=TRUE,"X"," ")</f>
        <v xml:space="preserve"> </v>
      </c>
      <c r="N69" s="4" t="str">
        <f>IF(AND(J67="LOW",I67="MODERATE")=TRUE,"X"," ")</f>
        <v>X</v>
      </c>
      <c r="O69" s="2" t="str">
        <f>IF(AND(J67="MODERATE",I67="MODERATE")=TRUE,"X"," ")</f>
        <v xml:space="preserve"> </v>
      </c>
      <c r="P69" s="3" t="str">
        <f>IF(AND(J67="HIGH",I67="MODERATE")=TRUE,"X"," ")</f>
        <v xml:space="preserve"> </v>
      </c>
      <c r="Q69" s="20" t="str">
        <f>IF(AND(J67="VERY HIGH",I67="MODERATE")=TRUE,"X"," ")</f>
        <v xml:space="preserve"> </v>
      </c>
      <c r="R69" s="43"/>
      <c r="S69" s="46"/>
      <c r="T69" s="49"/>
      <c r="U69" s="46"/>
      <c r="V69" s="46"/>
      <c r="W69" s="41"/>
      <c r="X69" s="41"/>
    </row>
    <row r="70" spans="1:24" ht="14.25" customHeight="1" x14ac:dyDescent="0.2">
      <c r="A70" s="59"/>
      <c r="B70" s="56"/>
      <c r="C70" s="56"/>
      <c r="D70" s="46"/>
      <c r="E70" s="46"/>
      <c r="F70" s="46"/>
      <c r="G70" s="53"/>
      <c r="H70" s="49"/>
      <c r="I70" s="46"/>
      <c r="J70" s="46"/>
      <c r="K70" s="65"/>
      <c r="L70" s="14" t="s">
        <v>16</v>
      </c>
      <c r="M70" s="1" t="str">
        <f>IF(AND(J67="VERY LOW",I67="LOW")=TRUE,"X"," ")</f>
        <v xml:space="preserve"> </v>
      </c>
      <c r="N70" s="4" t="str">
        <f>IF(AND(J67="LOW",I67="LOW")=TRUE,"X"," ")</f>
        <v xml:space="preserve"> </v>
      </c>
      <c r="O70" s="2" t="str">
        <f>IF(AND(J67="MODERATE",I67="LOW")=TRUE,"X"," ")</f>
        <v xml:space="preserve"> </v>
      </c>
      <c r="P70" s="3" t="str">
        <f>IF(AND(J67="HIGH",I67="LOW")=TRUE,"X"," ")</f>
        <v xml:space="preserve"> </v>
      </c>
      <c r="Q70" s="20" t="str">
        <f>IF(AND(J67="VERY HIGH",I67="LOW")=TRUE,"X"," ")</f>
        <v xml:space="preserve"> </v>
      </c>
      <c r="R70" s="43"/>
      <c r="S70" s="46"/>
      <c r="T70" s="49"/>
      <c r="U70" s="46"/>
      <c r="V70" s="46"/>
      <c r="W70" s="41"/>
      <c r="X70" s="41"/>
    </row>
    <row r="71" spans="1:24" ht="14.25" customHeight="1" x14ac:dyDescent="0.2">
      <c r="A71" s="59"/>
      <c r="B71" s="56"/>
      <c r="C71" s="56"/>
      <c r="D71" s="46"/>
      <c r="E71" s="46"/>
      <c r="F71" s="46"/>
      <c r="G71" s="53"/>
      <c r="H71" s="49"/>
      <c r="I71" s="46"/>
      <c r="J71" s="46"/>
      <c r="K71" s="65"/>
      <c r="L71" s="14" t="s">
        <v>17</v>
      </c>
      <c r="M71" s="5" t="str">
        <f>IF(AND(J67="VERY LOW",I67="VERY LOW")=TRUE,"X"," ")</f>
        <v xml:space="preserve"> </v>
      </c>
      <c r="N71" s="6" t="str">
        <f>IF(AND(J67="LOW",I67="VERY LOW")=TRUE,"X"," ")</f>
        <v xml:space="preserve"> </v>
      </c>
      <c r="O71" s="6" t="str">
        <f>IF(AND(J67="MODERATE",I67="VERY LOW")=TRUE,"X"," ")</f>
        <v xml:space="preserve"> </v>
      </c>
      <c r="P71" s="7" t="str">
        <f>IF(AND(J67="HIGH",I67="VERY LOW")=TRUE,"X"," ")</f>
        <v xml:space="preserve"> </v>
      </c>
      <c r="Q71" s="21" t="str">
        <f>IF(AND(J67="VERY HIGH",I67="VERY LOW")=TRUE,"X"," ")</f>
        <v xml:space="preserve"> </v>
      </c>
      <c r="R71" s="43"/>
      <c r="S71" s="46"/>
      <c r="T71" s="49"/>
      <c r="U71" s="46"/>
      <c r="V71" s="46"/>
      <c r="W71" s="41"/>
      <c r="X71" s="41"/>
    </row>
    <row r="72" spans="1:24" ht="14.25" customHeight="1" x14ac:dyDescent="0.4">
      <c r="A72" s="59"/>
      <c r="B72" s="56"/>
      <c r="C72" s="56"/>
      <c r="D72" s="46"/>
      <c r="E72" s="46"/>
      <c r="F72" s="46"/>
      <c r="G72" s="53"/>
      <c r="H72" s="49"/>
      <c r="I72" s="46"/>
      <c r="J72" s="46"/>
      <c r="K72" s="65"/>
      <c r="L72" s="8"/>
      <c r="M72" s="13" t="s">
        <v>17</v>
      </c>
      <c r="N72" s="13" t="s">
        <v>16</v>
      </c>
      <c r="O72" s="13" t="s">
        <v>15</v>
      </c>
      <c r="P72" s="13" t="s">
        <v>14</v>
      </c>
      <c r="Q72" s="22" t="s">
        <v>13</v>
      </c>
      <c r="R72" s="43"/>
      <c r="S72" s="46"/>
      <c r="T72" s="49"/>
      <c r="U72" s="46"/>
      <c r="V72" s="46"/>
      <c r="W72" s="41"/>
      <c r="X72" s="41"/>
    </row>
    <row r="73" spans="1:24" ht="11.25" customHeight="1" x14ac:dyDescent="0.4">
      <c r="A73" s="60"/>
      <c r="B73" s="57"/>
      <c r="C73" s="57"/>
      <c r="D73" s="47"/>
      <c r="E73" s="47"/>
      <c r="F73" s="47"/>
      <c r="G73" s="54"/>
      <c r="H73" s="50"/>
      <c r="I73" s="47"/>
      <c r="J73" s="47"/>
      <c r="K73" s="23"/>
      <c r="L73" s="9"/>
      <c r="M73" s="61" t="s">
        <v>1</v>
      </c>
      <c r="N73" s="61"/>
      <c r="O73" s="61"/>
      <c r="P73" s="62"/>
      <c r="Q73" s="63"/>
      <c r="R73" s="44"/>
      <c r="S73" s="47"/>
      <c r="T73" s="50"/>
      <c r="U73" s="47"/>
      <c r="V73" s="47"/>
      <c r="W73" s="41"/>
      <c r="X73" s="41"/>
    </row>
    <row r="74" spans="1:24" ht="11.25" customHeight="1" x14ac:dyDescent="0.2">
      <c r="A74" s="58">
        <v>11</v>
      </c>
      <c r="B74" s="55" t="s">
        <v>12</v>
      </c>
      <c r="C74" s="55" t="s">
        <v>39</v>
      </c>
      <c r="D74" s="45" t="s">
        <v>4</v>
      </c>
      <c r="E74" s="45" t="s">
        <v>37</v>
      </c>
      <c r="F74" s="45" t="s">
        <v>45</v>
      </c>
      <c r="G74" s="52" t="s">
        <v>28</v>
      </c>
      <c r="H74" s="48" t="s">
        <v>10</v>
      </c>
      <c r="I74" s="45" t="s">
        <v>177</v>
      </c>
      <c r="J74" s="45" t="s">
        <v>177</v>
      </c>
      <c r="K74" s="64" t="s">
        <v>0</v>
      </c>
      <c r="L74" s="13" t="s">
        <v>13</v>
      </c>
      <c r="M74" s="1" t="str">
        <f>IF(AND(J74="VERY LOW",I74="VERY HIGH")=TRUE,"X"," ")</f>
        <v xml:space="preserve"> </v>
      </c>
      <c r="N74" s="2" t="str">
        <f>IF(AND(J74="LOW",I74="VERY HIGH")=TRUE,"X"," ")</f>
        <v xml:space="preserve"> </v>
      </c>
      <c r="O74" s="3" t="str">
        <f>IF(AND(J74="MODERATE",I74="VERY HIGH")=TRUE,"X"," ")</f>
        <v xml:space="preserve"> </v>
      </c>
      <c r="P74" s="3" t="str">
        <f>IF(AND(J74="HIGH",I74="VERY HIGH")=TRUE,"X"," ")</f>
        <v xml:space="preserve"> </v>
      </c>
      <c r="Q74" s="20" t="str">
        <f>IF(AND(J74="VERY HIGH",I74="VERY HIGH")=TRUE,"X"," ")</f>
        <v xml:space="preserve"> </v>
      </c>
      <c r="R74" s="42" t="s">
        <v>31</v>
      </c>
      <c r="S74" s="45" t="s">
        <v>178</v>
      </c>
      <c r="T74" s="48"/>
      <c r="U74" s="45"/>
      <c r="V74" s="51" t="s">
        <v>223</v>
      </c>
      <c r="W74" s="41"/>
      <c r="X74" s="41"/>
    </row>
    <row r="75" spans="1:24" ht="11.25" customHeight="1" x14ac:dyDescent="0.2">
      <c r="A75" s="59"/>
      <c r="B75" s="56"/>
      <c r="C75" s="56"/>
      <c r="D75" s="46"/>
      <c r="E75" s="46"/>
      <c r="F75" s="46"/>
      <c r="G75" s="53"/>
      <c r="H75" s="49"/>
      <c r="I75" s="46"/>
      <c r="J75" s="46"/>
      <c r="K75" s="65"/>
      <c r="L75" s="14" t="s">
        <v>14</v>
      </c>
      <c r="M75" s="1" t="str">
        <f>IF(AND(J74="VERY LOW",I74="HIGH")=TRUE,"X"," ")</f>
        <v xml:space="preserve"> </v>
      </c>
      <c r="N75" s="2" t="str">
        <f>IF(AND(J74="LOW",I74="HIGH")=TRUE,"X"," ")</f>
        <v xml:space="preserve"> </v>
      </c>
      <c r="O75" s="3" t="str">
        <f>IF(AND(J74="MODERATE",I74="HIGH")=TRUE,"X"," ")</f>
        <v xml:space="preserve"> </v>
      </c>
      <c r="P75" s="3" t="str">
        <f>IF(AND(J74="HIGH",I74="HIGH")=TRUE,"X"," ")</f>
        <v xml:space="preserve"> </v>
      </c>
      <c r="Q75" s="20" t="str">
        <f>IF(AND(J74="VERY HIGH",I74="HIGH")=TRUE,"X"," ")</f>
        <v xml:space="preserve"> </v>
      </c>
      <c r="R75" s="43"/>
      <c r="S75" s="46"/>
      <c r="T75" s="49"/>
      <c r="U75" s="46"/>
      <c r="V75" s="46"/>
      <c r="W75" s="41"/>
      <c r="X75" s="41"/>
    </row>
    <row r="76" spans="1:24" ht="11.25" customHeight="1" x14ac:dyDescent="0.2">
      <c r="A76" s="59"/>
      <c r="B76" s="56"/>
      <c r="C76" s="56"/>
      <c r="D76" s="46"/>
      <c r="E76" s="46"/>
      <c r="F76" s="46"/>
      <c r="G76" s="53"/>
      <c r="H76" s="49"/>
      <c r="I76" s="46"/>
      <c r="J76" s="46"/>
      <c r="K76" s="65"/>
      <c r="L76" s="14" t="s">
        <v>15</v>
      </c>
      <c r="M76" s="1" t="str">
        <f>IF(AND(J74="VERY LOW",I74="MODERATE")=TRUE,"X"," ")</f>
        <v xml:space="preserve"> </v>
      </c>
      <c r="N76" s="4" t="str">
        <f>IF(AND(J74="LOW",I74="MODERATE")=TRUE,"X"," ")</f>
        <v xml:space="preserve"> </v>
      </c>
      <c r="O76" s="2" t="str">
        <f>IF(AND(J74="MODERATE",I74="MODERATE")=TRUE,"X"," ")</f>
        <v>X</v>
      </c>
      <c r="P76" s="3" t="str">
        <f>IF(AND(J74="HIGH",I74="MODERATE")=TRUE,"X"," ")</f>
        <v xml:space="preserve"> </v>
      </c>
      <c r="Q76" s="20" t="str">
        <f>IF(AND(J74="VERY HIGH",I74="MODERATE")=TRUE,"X"," ")</f>
        <v xml:space="preserve"> </v>
      </c>
      <c r="R76" s="43"/>
      <c r="S76" s="46"/>
      <c r="T76" s="49"/>
      <c r="U76" s="46"/>
      <c r="V76" s="46"/>
      <c r="W76" s="41"/>
      <c r="X76" s="41"/>
    </row>
    <row r="77" spans="1:24" ht="11.25" customHeight="1" x14ac:dyDescent="0.2">
      <c r="A77" s="59"/>
      <c r="B77" s="56"/>
      <c r="C77" s="56"/>
      <c r="D77" s="46"/>
      <c r="E77" s="46"/>
      <c r="F77" s="46"/>
      <c r="G77" s="53"/>
      <c r="H77" s="49"/>
      <c r="I77" s="46"/>
      <c r="J77" s="46"/>
      <c r="K77" s="65"/>
      <c r="L77" s="14" t="s">
        <v>16</v>
      </c>
      <c r="M77" s="1" t="str">
        <f>IF(AND(J74="VERY LOW",I74="LOW")=TRUE,"X"," ")</f>
        <v xml:space="preserve"> </v>
      </c>
      <c r="N77" s="4" t="str">
        <f>IF(AND(J74="LOW",I74="LOW")=TRUE,"X"," ")</f>
        <v xml:space="preserve"> </v>
      </c>
      <c r="O77" s="2" t="str">
        <f>IF(AND(J74="MODERATE",I74="LOW")=TRUE,"X"," ")</f>
        <v xml:space="preserve"> </v>
      </c>
      <c r="P77" s="3" t="str">
        <f>IF(AND(J74="HIGH",I74="LOW")=TRUE,"X"," ")</f>
        <v xml:space="preserve"> </v>
      </c>
      <c r="Q77" s="20" t="str">
        <f>IF(AND(J74="VERY HIGH",I74="LOW")=TRUE,"X"," ")</f>
        <v xml:space="preserve"> </v>
      </c>
      <c r="R77" s="43"/>
      <c r="S77" s="46"/>
      <c r="T77" s="49"/>
      <c r="U77" s="46"/>
      <c r="V77" s="46"/>
      <c r="W77" s="41"/>
      <c r="X77" s="41"/>
    </row>
    <row r="78" spans="1:24" ht="11.25" customHeight="1" x14ac:dyDescent="0.2">
      <c r="A78" s="59"/>
      <c r="B78" s="56"/>
      <c r="C78" s="56"/>
      <c r="D78" s="46"/>
      <c r="E78" s="46"/>
      <c r="F78" s="46"/>
      <c r="G78" s="53"/>
      <c r="H78" s="49"/>
      <c r="I78" s="46"/>
      <c r="J78" s="46"/>
      <c r="K78" s="65"/>
      <c r="L78" s="14" t="s">
        <v>17</v>
      </c>
      <c r="M78" s="5" t="str">
        <f>IF(AND(J74="VERY LOW",I74="VERY LOW")=TRUE,"X"," ")</f>
        <v xml:space="preserve"> </v>
      </c>
      <c r="N78" s="6" t="str">
        <f>IF(AND(J74="LOW",I74="VERY LOW")=TRUE,"X"," ")</f>
        <v xml:space="preserve"> </v>
      </c>
      <c r="O78" s="6" t="str">
        <f>IF(AND(J74="MODERATE",I74="VERY LOW")=TRUE,"X"," ")</f>
        <v xml:space="preserve"> </v>
      </c>
      <c r="P78" s="7" t="str">
        <f>IF(AND(J74="HIGH",I74="VERY LOW")=TRUE,"X"," ")</f>
        <v xml:space="preserve"> </v>
      </c>
      <c r="Q78" s="21" t="str">
        <f>IF(AND(J74="VERY HIGH",I74="VERY LOW")=TRUE,"X"," ")</f>
        <v xml:space="preserve"> </v>
      </c>
      <c r="R78" s="43"/>
      <c r="S78" s="46"/>
      <c r="T78" s="49"/>
      <c r="U78" s="46"/>
      <c r="V78" s="46"/>
      <c r="W78" s="41"/>
      <c r="X78" s="41"/>
    </row>
    <row r="79" spans="1:24" ht="11.25" customHeight="1" x14ac:dyDescent="0.4">
      <c r="A79" s="59"/>
      <c r="B79" s="56"/>
      <c r="C79" s="56"/>
      <c r="D79" s="46"/>
      <c r="E79" s="46"/>
      <c r="F79" s="46"/>
      <c r="G79" s="53"/>
      <c r="H79" s="49"/>
      <c r="I79" s="46"/>
      <c r="J79" s="46"/>
      <c r="K79" s="65"/>
      <c r="L79" s="8"/>
      <c r="M79" s="13" t="s">
        <v>17</v>
      </c>
      <c r="N79" s="13" t="s">
        <v>16</v>
      </c>
      <c r="O79" s="13" t="s">
        <v>15</v>
      </c>
      <c r="P79" s="13" t="s">
        <v>14</v>
      </c>
      <c r="Q79" s="22" t="s">
        <v>13</v>
      </c>
      <c r="R79" s="43"/>
      <c r="S79" s="46"/>
      <c r="T79" s="49"/>
      <c r="U79" s="46"/>
      <c r="V79" s="46"/>
      <c r="W79" s="41"/>
      <c r="X79" s="41"/>
    </row>
    <row r="80" spans="1:24" ht="11.25" customHeight="1" x14ac:dyDescent="0.4">
      <c r="A80" s="60"/>
      <c r="B80" s="57"/>
      <c r="C80" s="57"/>
      <c r="D80" s="47"/>
      <c r="E80" s="47"/>
      <c r="F80" s="47"/>
      <c r="G80" s="54"/>
      <c r="H80" s="50"/>
      <c r="I80" s="47"/>
      <c r="J80" s="47"/>
      <c r="K80" s="23"/>
      <c r="L80" s="9"/>
      <c r="M80" s="61" t="s">
        <v>1</v>
      </c>
      <c r="N80" s="61"/>
      <c r="O80" s="61"/>
      <c r="P80" s="62"/>
      <c r="Q80" s="63"/>
      <c r="R80" s="44"/>
      <c r="S80" s="47"/>
      <c r="T80" s="50"/>
      <c r="U80" s="47"/>
      <c r="V80" s="47"/>
      <c r="W80" s="41"/>
      <c r="X80" s="41"/>
    </row>
    <row r="81" spans="1:24" ht="14.25" customHeight="1" x14ac:dyDescent="0.2">
      <c r="A81" s="58">
        <v>12</v>
      </c>
      <c r="B81" s="55" t="s">
        <v>12</v>
      </c>
      <c r="C81" s="55" t="s">
        <v>35</v>
      </c>
      <c r="D81" s="45" t="s">
        <v>209</v>
      </c>
      <c r="E81" s="45" t="s">
        <v>210</v>
      </c>
      <c r="F81" s="45" t="s">
        <v>211</v>
      </c>
      <c r="G81" s="52" t="s">
        <v>29</v>
      </c>
      <c r="H81" s="48" t="s">
        <v>43</v>
      </c>
      <c r="I81" s="45" t="s">
        <v>25</v>
      </c>
      <c r="J81" s="45" t="s">
        <v>25</v>
      </c>
      <c r="K81" s="64" t="s">
        <v>0</v>
      </c>
      <c r="L81" s="13" t="s">
        <v>13</v>
      </c>
      <c r="M81" s="1" t="str">
        <f>IF(AND(J81="VERY LOW",I81="VERY HIGH")=TRUE,"X"," ")</f>
        <v xml:space="preserve"> </v>
      </c>
      <c r="N81" s="2" t="str">
        <f>IF(AND(J81="LOW",I81="VERY HIGH")=TRUE,"X"," ")</f>
        <v xml:space="preserve"> </v>
      </c>
      <c r="O81" s="3" t="str">
        <f>IF(AND(J81="MODERATE",I81="VERY HIGH")=TRUE,"X"," ")</f>
        <v xml:space="preserve"> </v>
      </c>
      <c r="P81" s="3" t="str">
        <f>IF(AND(J81="HIGH",I81="VERY HIGH")=TRUE,"X"," ")</f>
        <v xml:space="preserve"> </v>
      </c>
      <c r="Q81" s="20" t="str">
        <f>IF(AND(J81="VERY HIGH",I81="VERY HIGH")=TRUE,"X"," ")</f>
        <v xml:space="preserve"> </v>
      </c>
      <c r="R81" s="42" t="s">
        <v>237</v>
      </c>
      <c r="S81" s="45" t="s">
        <v>238</v>
      </c>
      <c r="T81" s="48"/>
      <c r="U81" s="45"/>
      <c r="V81" s="51" t="s">
        <v>223</v>
      </c>
      <c r="W81" s="41"/>
      <c r="X81" s="41"/>
    </row>
    <row r="82" spans="1:24" ht="14.25" customHeight="1" x14ac:dyDescent="0.2">
      <c r="A82" s="59"/>
      <c r="B82" s="56"/>
      <c r="C82" s="56"/>
      <c r="D82" s="46"/>
      <c r="E82" s="46"/>
      <c r="F82" s="46"/>
      <c r="G82" s="53"/>
      <c r="H82" s="49"/>
      <c r="I82" s="46"/>
      <c r="J82" s="46"/>
      <c r="K82" s="65"/>
      <c r="L82" s="14" t="s">
        <v>14</v>
      </c>
      <c r="M82" s="1" t="str">
        <f>IF(AND(J81="VERY LOW",I81="HIGH")=TRUE,"X"," ")</f>
        <v xml:space="preserve"> </v>
      </c>
      <c r="N82" s="2" t="str">
        <f>IF(AND(J81="LOW",I81="HIGH")=TRUE,"X"," ")</f>
        <v xml:space="preserve"> </v>
      </c>
      <c r="O82" s="3" t="str">
        <f>IF(AND(J81="MODERATE",I81="HIGH")=TRUE,"X"," ")</f>
        <v xml:space="preserve"> </v>
      </c>
      <c r="P82" s="3" t="str">
        <f>IF(AND(J81="HIGH",I81="HIGH")=TRUE,"X"," ")</f>
        <v>X</v>
      </c>
      <c r="Q82" s="20" t="str">
        <f>IF(AND(J81="VERY HIGH",I81="HIGH")=TRUE,"X"," ")</f>
        <v xml:space="preserve"> </v>
      </c>
      <c r="R82" s="43"/>
      <c r="S82" s="46"/>
      <c r="T82" s="49"/>
      <c r="U82" s="46"/>
      <c r="V82" s="46"/>
      <c r="W82" s="41"/>
      <c r="X82" s="41"/>
    </row>
    <row r="83" spans="1:24" ht="14.25" customHeight="1" x14ac:dyDescent="0.2">
      <c r="A83" s="59"/>
      <c r="B83" s="56"/>
      <c r="C83" s="56"/>
      <c r="D83" s="46"/>
      <c r="E83" s="46"/>
      <c r="F83" s="46"/>
      <c r="G83" s="53"/>
      <c r="H83" s="49"/>
      <c r="I83" s="46"/>
      <c r="J83" s="46"/>
      <c r="K83" s="65"/>
      <c r="L83" s="14" t="s">
        <v>15</v>
      </c>
      <c r="M83" s="1" t="str">
        <f>IF(AND(J81="VERY LOW",I81="MODERATE")=TRUE,"X"," ")</f>
        <v xml:space="preserve"> </v>
      </c>
      <c r="N83" s="4" t="str">
        <f>IF(AND(J81="LOW",I81="MODERATE")=TRUE,"X"," ")</f>
        <v xml:space="preserve"> </v>
      </c>
      <c r="O83" s="2" t="str">
        <f>IF(AND(J81="MODERATE",I81="MODERATE")=TRUE,"X"," ")</f>
        <v xml:space="preserve"> </v>
      </c>
      <c r="P83" s="3" t="str">
        <f>IF(AND(J81="HIGH",I81="MODERATE")=TRUE,"X"," ")</f>
        <v xml:space="preserve"> </v>
      </c>
      <c r="Q83" s="20" t="str">
        <f>IF(AND(J81="VERY HIGH",I81="MODERATE")=TRUE,"X"," ")</f>
        <v xml:space="preserve"> </v>
      </c>
      <c r="R83" s="43"/>
      <c r="S83" s="46"/>
      <c r="T83" s="49"/>
      <c r="U83" s="46"/>
      <c r="V83" s="46"/>
      <c r="W83" s="41"/>
      <c r="X83" s="41"/>
    </row>
    <row r="84" spans="1:24" ht="14.25" customHeight="1" x14ac:dyDescent="0.2">
      <c r="A84" s="59"/>
      <c r="B84" s="56"/>
      <c r="C84" s="56"/>
      <c r="D84" s="46"/>
      <c r="E84" s="46"/>
      <c r="F84" s="46"/>
      <c r="G84" s="53"/>
      <c r="H84" s="49"/>
      <c r="I84" s="46"/>
      <c r="J84" s="46"/>
      <c r="K84" s="65"/>
      <c r="L84" s="14" t="s">
        <v>16</v>
      </c>
      <c r="M84" s="1" t="str">
        <f>IF(AND(J81="VERY LOW",I81="LOW")=TRUE,"X"," ")</f>
        <v xml:space="preserve"> </v>
      </c>
      <c r="N84" s="4" t="str">
        <f>IF(AND(J81="LOW",I81="LOW")=TRUE,"X"," ")</f>
        <v xml:space="preserve"> </v>
      </c>
      <c r="O84" s="2" t="str">
        <f>IF(AND(J81="MODERATE",I81="LOW")=TRUE,"X"," ")</f>
        <v xml:space="preserve"> </v>
      </c>
      <c r="P84" s="3" t="str">
        <f>IF(AND(J81="HIGH",I81="LOW")=TRUE,"X"," ")</f>
        <v xml:space="preserve"> </v>
      </c>
      <c r="Q84" s="20" t="str">
        <f>IF(AND(J81="VERY HIGH",I81="LOW")=TRUE,"X"," ")</f>
        <v xml:space="preserve"> </v>
      </c>
      <c r="R84" s="43"/>
      <c r="S84" s="46"/>
      <c r="T84" s="49"/>
      <c r="U84" s="46"/>
      <c r="V84" s="46"/>
      <c r="W84" s="41"/>
      <c r="X84" s="41"/>
    </row>
    <row r="85" spans="1:24" ht="14.25" customHeight="1" x14ac:dyDescent="0.2">
      <c r="A85" s="59"/>
      <c r="B85" s="56"/>
      <c r="C85" s="56"/>
      <c r="D85" s="46"/>
      <c r="E85" s="46"/>
      <c r="F85" s="46"/>
      <c r="G85" s="53"/>
      <c r="H85" s="49"/>
      <c r="I85" s="46"/>
      <c r="J85" s="46"/>
      <c r="K85" s="65"/>
      <c r="L85" s="14" t="s">
        <v>17</v>
      </c>
      <c r="M85" s="5" t="str">
        <f>IF(AND(J81="VERY LOW",I81="VERY LOW")=TRUE,"X"," ")</f>
        <v xml:space="preserve"> </v>
      </c>
      <c r="N85" s="6" t="str">
        <f>IF(AND(J81="LOW",I81="VERY LOW")=TRUE,"X"," ")</f>
        <v xml:space="preserve"> </v>
      </c>
      <c r="O85" s="6" t="str">
        <f>IF(AND(J81="MODERATE",I81="VERY LOW")=TRUE,"X"," ")</f>
        <v xml:space="preserve"> </v>
      </c>
      <c r="P85" s="7" t="str">
        <f>IF(AND(J81="HIGH",I81="VERY LOW")=TRUE,"X"," ")</f>
        <v xml:space="preserve"> </v>
      </c>
      <c r="Q85" s="21" t="str">
        <f>IF(AND(J81="VERY HIGH",I81="VERY LOW")=TRUE,"X"," ")</f>
        <v xml:space="preserve"> </v>
      </c>
      <c r="R85" s="43"/>
      <c r="S85" s="46"/>
      <c r="T85" s="49"/>
      <c r="U85" s="46"/>
      <c r="V85" s="46"/>
      <c r="W85" s="41"/>
      <c r="X85" s="41"/>
    </row>
    <row r="86" spans="1:24" ht="14.25" customHeight="1" x14ac:dyDescent="0.4">
      <c r="A86" s="59"/>
      <c r="B86" s="56"/>
      <c r="C86" s="56"/>
      <c r="D86" s="46"/>
      <c r="E86" s="46"/>
      <c r="F86" s="46"/>
      <c r="G86" s="53"/>
      <c r="H86" s="49"/>
      <c r="I86" s="46"/>
      <c r="J86" s="46"/>
      <c r="K86" s="65"/>
      <c r="L86" s="8"/>
      <c r="M86" s="13" t="s">
        <v>17</v>
      </c>
      <c r="N86" s="13" t="s">
        <v>16</v>
      </c>
      <c r="O86" s="13" t="s">
        <v>15</v>
      </c>
      <c r="P86" s="13" t="s">
        <v>14</v>
      </c>
      <c r="Q86" s="22" t="s">
        <v>13</v>
      </c>
      <c r="R86" s="43"/>
      <c r="S86" s="46"/>
      <c r="T86" s="49"/>
      <c r="U86" s="46"/>
      <c r="V86" s="46"/>
      <c r="W86" s="41"/>
      <c r="X86" s="41"/>
    </row>
    <row r="87" spans="1:24" ht="11.25" customHeight="1" x14ac:dyDescent="0.4">
      <c r="A87" s="60"/>
      <c r="B87" s="57"/>
      <c r="C87" s="57"/>
      <c r="D87" s="47"/>
      <c r="E87" s="47"/>
      <c r="F87" s="47"/>
      <c r="G87" s="54"/>
      <c r="H87" s="50"/>
      <c r="I87" s="47"/>
      <c r="J87" s="47"/>
      <c r="K87" s="23"/>
      <c r="L87" s="9"/>
      <c r="M87" s="61" t="s">
        <v>1</v>
      </c>
      <c r="N87" s="61"/>
      <c r="O87" s="61"/>
      <c r="P87" s="62"/>
      <c r="Q87" s="63"/>
      <c r="R87" s="44"/>
      <c r="S87" s="47"/>
      <c r="T87" s="50"/>
      <c r="U87" s="47"/>
      <c r="V87" s="47"/>
      <c r="W87" s="41"/>
      <c r="X87" s="41"/>
    </row>
    <row r="88" spans="1:24" ht="14.25" customHeight="1" x14ac:dyDescent="0.2">
      <c r="A88" s="58">
        <v>13</v>
      </c>
      <c r="B88" s="55" t="s">
        <v>12</v>
      </c>
      <c r="C88" s="55" t="s">
        <v>35</v>
      </c>
      <c r="D88" s="45" t="s">
        <v>212</v>
      </c>
      <c r="E88" s="45" t="s">
        <v>213</v>
      </c>
      <c r="F88" s="45" t="s">
        <v>214</v>
      </c>
      <c r="G88" s="52" t="s">
        <v>28</v>
      </c>
      <c r="H88" s="48" t="s">
        <v>43</v>
      </c>
      <c r="I88" s="45" t="s">
        <v>26</v>
      </c>
      <c r="J88" s="45" t="s">
        <v>177</v>
      </c>
      <c r="K88" s="64" t="s">
        <v>0</v>
      </c>
      <c r="L88" s="13" t="s">
        <v>13</v>
      </c>
      <c r="M88" s="1" t="str">
        <f>IF(AND(J88="VERY LOW",I88="VERY HIGH")=TRUE,"X"," ")</f>
        <v xml:space="preserve"> </v>
      </c>
      <c r="N88" s="2" t="str">
        <f>IF(AND(J88="LOW",I88="VERY HIGH")=TRUE,"X"," ")</f>
        <v xml:space="preserve"> </v>
      </c>
      <c r="O88" s="3" t="str">
        <f>IF(AND(J88="MODERATE",I88="VERY HIGH")=TRUE,"X"," ")</f>
        <v xml:space="preserve"> </v>
      </c>
      <c r="P88" s="3" t="str">
        <f>IF(AND(J88="HIGH",I88="VERY HIGH")=TRUE,"X"," ")</f>
        <v xml:space="preserve"> </v>
      </c>
      <c r="Q88" s="20" t="str">
        <f>IF(AND(J88="VERY HIGH",I88="VERY HIGH")=TRUE,"X"," ")</f>
        <v xml:space="preserve"> </v>
      </c>
      <c r="R88" s="42" t="s">
        <v>30</v>
      </c>
      <c r="S88" s="45" t="s">
        <v>239</v>
      </c>
      <c r="T88" s="48"/>
      <c r="U88" s="45"/>
      <c r="V88" s="51" t="s">
        <v>223</v>
      </c>
      <c r="W88" s="41"/>
      <c r="X88" s="41"/>
    </row>
    <row r="89" spans="1:24" ht="14.25" customHeight="1" x14ac:dyDescent="0.2">
      <c r="A89" s="59"/>
      <c r="B89" s="56"/>
      <c r="C89" s="56"/>
      <c r="D89" s="46"/>
      <c r="E89" s="46"/>
      <c r="F89" s="46"/>
      <c r="G89" s="53"/>
      <c r="H89" s="49"/>
      <c r="I89" s="46"/>
      <c r="J89" s="46"/>
      <c r="K89" s="65"/>
      <c r="L89" s="14" t="s">
        <v>14</v>
      </c>
      <c r="M89" s="1" t="str">
        <f>IF(AND(J88="VERY LOW",I88="HIGH")=TRUE,"X"," ")</f>
        <v xml:space="preserve"> </v>
      </c>
      <c r="N89" s="2" t="str">
        <f>IF(AND(J88="LOW",I88="HIGH")=TRUE,"X"," ")</f>
        <v xml:space="preserve"> </v>
      </c>
      <c r="O89" s="3" t="str">
        <f>IF(AND(J88="MODERATE",I88="HIGH")=TRUE,"X"," ")</f>
        <v xml:space="preserve"> </v>
      </c>
      <c r="P89" s="3" t="str">
        <f>IF(AND(J88="HIGH",I88="HIGH")=TRUE,"X"," ")</f>
        <v xml:space="preserve"> </v>
      </c>
      <c r="Q89" s="20" t="str">
        <f>IF(AND(J88="VERY HIGH",I88="HIGH")=TRUE,"X"," ")</f>
        <v xml:space="preserve"> </v>
      </c>
      <c r="R89" s="43"/>
      <c r="S89" s="46"/>
      <c r="T89" s="49"/>
      <c r="U89" s="46"/>
      <c r="V89" s="46"/>
      <c r="W89" s="41"/>
      <c r="X89" s="41"/>
    </row>
    <row r="90" spans="1:24" ht="14.25" customHeight="1" x14ac:dyDescent="0.2">
      <c r="A90" s="59"/>
      <c r="B90" s="56"/>
      <c r="C90" s="56"/>
      <c r="D90" s="46"/>
      <c r="E90" s="46"/>
      <c r="F90" s="46"/>
      <c r="G90" s="53"/>
      <c r="H90" s="49"/>
      <c r="I90" s="46"/>
      <c r="J90" s="46"/>
      <c r="K90" s="65"/>
      <c r="L90" s="14" t="s">
        <v>15</v>
      </c>
      <c r="M90" s="1" t="str">
        <f>IF(AND(J88="VERY LOW",I88="MODERATE")=TRUE,"X"," ")</f>
        <v xml:space="preserve"> </v>
      </c>
      <c r="N90" s="4" t="str">
        <f>IF(AND(J88="LOW",I88="MODERATE")=TRUE,"X"," ")</f>
        <v xml:space="preserve"> </v>
      </c>
      <c r="O90" s="2" t="str">
        <f>IF(AND(J88="MODERATE",I88="MODERATE")=TRUE,"X"," ")</f>
        <v xml:space="preserve"> </v>
      </c>
      <c r="P90" s="3" t="str">
        <f>IF(AND(J88="HIGH",I88="MODERATE")=TRUE,"X"," ")</f>
        <v xml:space="preserve"> </v>
      </c>
      <c r="Q90" s="20" t="str">
        <f>IF(AND(J88="VERY HIGH",I88="MODERATE")=TRUE,"X"," ")</f>
        <v xml:space="preserve"> </v>
      </c>
      <c r="R90" s="43"/>
      <c r="S90" s="46"/>
      <c r="T90" s="49"/>
      <c r="U90" s="46"/>
      <c r="V90" s="46"/>
      <c r="W90" s="41"/>
      <c r="X90" s="41"/>
    </row>
    <row r="91" spans="1:24" ht="14.25" customHeight="1" x14ac:dyDescent="0.2">
      <c r="A91" s="59"/>
      <c r="B91" s="56"/>
      <c r="C91" s="56"/>
      <c r="D91" s="46"/>
      <c r="E91" s="46"/>
      <c r="F91" s="46"/>
      <c r="G91" s="53"/>
      <c r="H91" s="49"/>
      <c r="I91" s="46"/>
      <c r="J91" s="46"/>
      <c r="K91" s="65"/>
      <c r="L91" s="14" t="s">
        <v>16</v>
      </c>
      <c r="M91" s="1" t="str">
        <f>IF(AND(J88="VERY LOW",I88="LOW")=TRUE,"X"," ")</f>
        <v xml:space="preserve"> </v>
      </c>
      <c r="N91" s="4" t="str">
        <f>IF(AND(J88="LOW",I88="LOW")=TRUE,"X"," ")</f>
        <v xml:space="preserve"> </v>
      </c>
      <c r="O91" s="2" t="str">
        <f>IF(AND(J88="MODERATE",I88="LOW")=TRUE,"X"," ")</f>
        <v>X</v>
      </c>
      <c r="P91" s="3" t="str">
        <f>IF(AND(J88="HIGH",I88="LOW")=TRUE,"X"," ")</f>
        <v xml:space="preserve"> </v>
      </c>
      <c r="Q91" s="20" t="str">
        <f>IF(AND(J88="VERY HIGH",I88="LOW")=TRUE,"X"," ")</f>
        <v xml:space="preserve"> </v>
      </c>
      <c r="R91" s="43"/>
      <c r="S91" s="46"/>
      <c r="T91" s="49"/>
      <c r="U91" s="46"/>
      <c r="V91" s="46"/>
      <c r="W91" s="41"/>
      <c r="X91" s="41"/>
    </row>
    <row r="92" spans="1:24" ht="14.25" customHeight="1" x14ac:dyDescent="0.2">
      <c r="A92" s="59"/>
      <c r="B92" s="56"/>
      <c r="C92" s="56"/>
      <c r="D92" s="46"/>
      <c r="E92" s="46"/>
      <c r="F92" s="46"/>
      <c r="G92" s="53"/>
      <c r="H92" s="49"/>
      <c r="I92" s="46"/>
      <c r="J92" s="46"/>
      <c r="K92" s="65"/>
      <c r="L92" s="14" t="s">
        <v>17</v>
      </c>
      <c r="M92" s="5" t="str">
        <f>IF(AND(J88="VERY LOW",I88="VERY LOW")=TRUE,"X"," ")</f>
        <v xml:space="preserve"> </v>
      </c>
      <c r="N92" s="6" t="str">
        <f>IF(AND(J88="LOW",I88="VERY LOW")=TRUE,"X"," ")</f>
        <v xml:space="preserve"> </v>
      </c>
      <c r="O92" s="6" t="str">
        <f>IF(AND(J88="MODERATE",I88="VERY LOW")=TRUE,"X"," ")</f>
        <v xml:space="preserve"> </v>
      </c>
      <c r="P92" s="7" t="str">
        <f>IF(AND(J88="HIGH",I88="VERY LOW")=TRUE,"X"," ")</f>
        <v xml:space="preserve"> </v>
      </c>
      <c r="Q92" s="21" t="str">
        <f>IF(AND(J88="VERY HIGH",I88="VERY LOW")=TRUE,"X"," ")</f>
        <v xml:space="preserve"> </v>
      </c>
      <c r="R92" s="43"/>
      <c r="S92" s="46"/>
      <c r="T92" s="49"/>
      <c r="U92" s="46"/>
      <c r="V92" s="46"/>
      <c r="W92" s="41"/>
      <c r="X92" s="41"/>
    </row>
    <row r="93" spans="1:24" ht="14.25" customHeight="1" x14ac:dyDescent="0.4">
      <c r="A93" s="59"/>
      <c r="B93" s="56"/>
      <c r="C93" s="56"/>
      <c r="D93" s="46"/>
      <c r="E93" s="46"/>
      <c r="F93" s="46"/>
      <c r="G93" s="53"/>
      <c r="H93" s="49"/>
      <c r="I93" s="46"/>
      <c r="J93" s="46"/>
      <c r="K93" s="65"/>
      <c r="L93" s="8"/>
      <c r="M93" s="13" t="s">
        <v>17</v>
      </c>
      <c r="N93" s="13" t="s">
        <v>16</v>
      </c>
      <c r="O93" s="13" t="s">
        <v>15</v>
      </c>
      <c r="P93" s="13" t="s">
        <v>14</v>
      </c>
      <c r="Q93" s="22" t="s">
        <v>13</v>
      </c>
      <c r="R93" s="43"/>
      <c r="S93" s="46"/>
      <c r="T93" s="49"/>
      <c r="U93" s="46"/>
      <c r="V93" s="46"/>
      <c r="W93" s="41"/>
      <c r="X93" s="41"/>
    </row>
    <row r="94" spans="1:24" ht="11.25" customHeight="1" x14ac:dyDescent="0.4">
      <c r="A94" s="60"/>
      <c r="B94" s="57"/>
      <c r="C94" s="57"/>
      <c r="D94" s="47"/>
      <c r="E94" s="47"/>
      <c r="F94" s="47"/>
      <c r="G94" s="54"/>
      <c r="H94" s="50"/>
      <c r="I94" s="47"/>
      <c r="J94" s="47"/>
      <c r="K94" s="23"/>
      <c r="L94" s="9"/>
      <c r="M94" s="61" t="s">
        <v>1</v>
      </c>
      <c r="N94" s="61"/>
      <c r="O94" s="61"/>
      <c r="P94" s="62"/>
      <c r="Q94" s="63"/>
      <c r="R94" s="44"/>
      <c r="S94" s="47"/>
      <c r="T94" s="50"/>
      <c r="U94" s="47"/>
      <c r="V94" s="47"/>
      <c r="W94" s="41"/>
      <c r="X94" s="41"/>
    </row>
    <row r="95" spans="1:24" ht="11.25" customHeight="1" x14ac:dyDescent="0.2">
      <c r="A95" s="58">
        <v>14</v>
      </c>
      <c r="B95" s="55" t="s">
        <v>12</v>
      </c>
      <c r="C95" s="55" t="s">
        <v>83</v>
      </c>
      <c r="D95" s="45" t="s">
        <v>5</v>
      </c>
      <c r="E95" s="45" t="s">
        <v>215</v>
      </c>
      <c r="F95" s="45" t="s">
        <v>216</v>
      </c>
      <c r="G95" s="52" t="s">
        <v>28</v>
      </c>
      <c r="H95" s="48" t="s">
        <v>43</v>
      </c>
      <c r="I95" s="45" t="s">
        <v>26</v>
      </c>
      <c r="J95" s="45" t="s">
        <v>26</v>
      </c>
      <c r="K95" s="64" t="s">
        <v>0</v>
      </c>
      <c r="L95" s="13" t="s">
        <v>13</v>
      </c>
      <c r="M95" s="1" t="str">
        <f>IF(AND(J95="VERY LOW",I95="VERY HIGH")=TRUE,"X"," ")</f>
        <v xml:space="preserve"> </v>
      </c>
      <c r="N95" s="2" t="str">
        <f>IF(AND(J95="LOW",I95="VERY HIGH")=TRUE,"X"," ")</f>
        <v xml:space="preserve"> </v>
      </c>
      <c r="O95" s="3" t="str">
        <f>IF(AND(J95="MODERATE",I95="VERY HIGH")=TRUE,"X"," ")</f>
        <v xml:space="preserve"> </v>
      </c>
      <c r="P95" s="3" t="str">
        <f>IF(AND(J95="HIGH",I95="VERY HIGH")=TRUE,"X"," ")</f>
        <v xml:space="preserve"> </v>
      </c>
      <c r="Q95" s="20" t="str">
        <f>IF(AND(J95="VERY HIGH",I95="VERY HIGH")=TRUE,"X"," ")</f>
        <v xml:space="preserve"> </v>
      </c>
      <c r="R95" s="42" t="s">
        <v>30</v>
      </c>
      <c r="S95" s="45" t="s">
        <v>240</v>
      </c>
      <c r="T95" s="48"/>
      <c r="U95" s="45"/>
      <c r="V95" s="51" t="s">
        <v>223</v>
      </c>
      <c r="W95" s="41"/>
      <c r="X95" s="41"/>
    </row>
    <row r="96" spans="1:24" ht="13.5" customHeight="1" x14ac:dyDescent="0.2">
      <c r="A96" s="59"/>
      <c r="B96" s="56"/>
      <c r="C96" s="56"/>
      <c r="D96" s="46"/>
      <c r="E96" s="46"/>
      <c r="F96" s="46"/>
      <c r="G96" s="53"/>
      <c r="H96" s="49"/>
      <c r="I96" s="46"/>
      <c r="J96" s="46"/>
      <c r="K96" s="65"/>
      <c r="L96" s="14" t="s">
        <v>14</v>
      </c>
      <c r="M96" s="1" t="str">
        <f>IF(AND(J95="VERY LOW",I95="HIGH")=TRUE,"X"," ")</f>
        <v xml:space="preserve"> </v>
      </c>
      <c r="N96" s="2" t="str">
        <f>IF(AND(J95="LOW",I95="HIGH")=TRUE,"X"," ")</f>
        <v xml:space="preserve"> </v>
      </c>
      <c r="O96" s="3" t="str">
        <f>IF(AND(J95="MODERATE",I95="HIGH")=TRUE,"X"," ")</f>
        <v xml:space="preserve"> </v>
      </c>
      <c r="P96" s="3" t="str">
        <f>IF(AND(J95="HIGH",I95="HIGH")=TRUE,"X"," ")</f>
        <v xml:space="preserve"> </v>
      </c>
      <c r="Q96" s="20" t="str">
        <f>IF(AND(J95="VERY HIGH",I95="HIGH")=TRUE,"X"," ")</f>
        <v xml:space="preserve"> </v>
      </c>
      <c r="R96" s="43"/>
      <c r="S96" s="46"/>
      <c r="T96" s="49"/>
      <c r="U96" s="46"/>
      <c r="V96" s="46"/>
      <c r="W96" s="41"/>
      <c r="X96" s="41"/>
    </row>
    <row r="97" spans="1:24" ht="11.25" customHeight="1" x14ac:dyDescent="0.2">
      <c r="A97" s="59"/>
      <c r="B97" s="56"/>
      <c r="C97" s="56"/>
      <c r="D97" s="46"/>
      <c r="E97" s="46"/>
      <c r="F97" s="46"/>
      <c r="G97" s="53"/>
      <c r="H97" s="49"/>
      <c r="I97" s="46"/>
      <c r="J97" s="46"/>
      <c r="K97" s="65"/>
      <c r="L97" s="14" t="s">
        <v>15</v>
      </c>
      <c r="M97" s="1" t="str">
        <f>IF(AND(J95="VERY LOW",I95="MODERATE")=TRUE,"X"," ")</f>
        <v xml:space="preserve"> </v>
      </c>
      <c r="N97" s="4" t="str">
        <f>IF(AND(J95="LOW",I95="MODERATE")=TRUE,"X"," ")</f>
        <v xml:space="preserve"> </v>
      </c>
      <c r="O97" s="2" t="str">
        <f>IF(AND(J95="MODERATE",I95="MODERATE")=TRUE,"X"," ")</f>
        <v xml:space="preserve"> </v>
      </c>
      <c r="P97" s="3" t="str">
        <f>IF(AND(J95="HIGH",I95="MODERATE")=TRUE,"X"," ")</f>
        <v xml:space="preserve"> </v>
      </c>
      <c r="Q97" s="20" t="str">
        <f>IF(AND(J95="VERY HIGH",I95="MODERATE")=TRUE,"X"," ")</f>
        <v xml:space="preserve"> </v>
      </c>
      <c r="R97" s="43"/>
      <c r="S97" s="46"/>
      <c r="T97" s="49"/>
      <c r="U97" s="46"/>
      <c r="V97" s="46"/>
      <c r="W97" s="41"/>
      <c r="X97" s="41"/>
    </row>
    <row r="98" spans="1:24" ht="14.25" customHeight="1" x14ac:dyDescent="0.2">
      <c r="A98" s="59"/>
      <c r="B98" s="56"/>
      <c r="C98" s="56"/>
      <c r="D98" s="46"/>
      <c r="E98" s="46"/>
      <c r="F98" s="46"/>
      <c r="G98" s="53"/>
      <c r="H98" s="49"/>
      <c r="I98" s="46"/>
      <c r="J98" s="46"/>
      <c r="K98" s="65"/>
      <c r="L98" s="14" t="s">
        <v>16</v>
      </c>
      <c r="M98" s="1" t="str">
        <f>IF(AND(J95="VERY LOW",I95="LOW")=TRUE,"X"," ")</f>
        <v xml:space="preserve"> </v>
      </c>
      <c r="N98" s="4" t="str">
        <f>IF(AND(J95="LOW",I95="LOW")=TRUE,"X"," ")</f>
        <v>X</v>
      </c>
      <c r="O98" s="2" t="str">
        <f>IF(AND(J95="MODERATE",I95="LOW")=TRUE,"X"," ")</f>
        <v xml:space="preserve"> </v>
      </c>
      <c r="P98" s="3" t="str">
        <f>IF(AND(J95="HIGH",I95="LOW")=TRUE,"X"," ")</f>
        <v xml:space="preserve"> </v>
      </c>
      <c r="Q98" s="20" t="str">
        <f>IF(AND(J95="VERY HIGH",I95="LOW")=TRUE,"X"," ")</f>
        <v xml:space="preserve"> </v>
      </c>
      <c r="R98" s="43"/>
      <c r="S98" s="46"/>
      <c r="T98" s="49"/>
      <c r="U98" s="46"/>
      <c r="V98" s="46"/>
      <c r="W98" s="41"/>
      <c r="X98" s="41"/>
    </row>
    <row r="99" spans="1:24" ht="15" customHeight="1" x14ac:dyDescent="0.2">
      <c r="A99" s="59"/>
      <c r="B99" s="56"/>
      <c r="C99" s="56"/>
      <c r="D99" s="46"/>
      <c r="E99" s="46"/>
      <c r="F99" s="46"/>
      <c r="G99" s="53"/>
      <c r="H99" s="49"/>
      <c r="I99" s="46"/>
      <c r="J99" s="46"/>
      <c r="K99" s="65"/>
      <c r="L99" s="14" t="s">
        <v>17</v>
      </c>
      <c r="M99" s="5" t="str">
        <f>IF(AND(J95="VERY LOW",I95="VERY LOW")=TRUE,"X"," ")</f>
        <v xml:space="preserve"> </v>
      </c>
      <c r="N99" s="6" t="str">
        <f>IF(AND(J95="LOW",I95="VERY LOW")=TRUE,"X"," ")</f>
        <v xml:space="preserve"> </v>
      </c>
      <c r="O99" s="6" t="str">
        <f>IF(AND(J95="MODERATE",I95="VERY LOW")=TRUE,"X"," ")</f>
        <v xml:space="preserve"> </v>
      </c>
      <c r="P99" s="7" t="str">
        <f>IF(AND(J95="HIGH",I95="VERY LOW")=TRUE,"X"," ")</f>
        <v xml:space="preserve"> </v>
      </c>
      <c r="Q99" s="21" t="str">
        <f>IF(AND(J95="VERY HIGH",I95="VERY LOW")=TRUE,"X"," ")</f>
        <v xml:space="preserve"> </v>
      </c>
      <c r="R99" s="43"/>
      <c r="S99" s="46"/>
      <c r="T99" s="49"/>
      <c r="U99" s="46"/>
      <c r="V99" s="46"/>
      <c r="W99" s="41"/>
      <c r="X99" s="41"/>
    </row>
    <row r="100" spans="1:24" ht="14.25" customHeight="1" x14ac:dyDescent="0.4">
      <c r="A100" s="59"/>
      <c r="B100" s="56"/>
      <c r="C100" s="56"/>
      <c r="D100" s="46"/>
      <c r="E100" s="46"/>
      <c r="F100" s="46"/>
      <c r="G100" s="53"/>
      <c r="H100" s="49"/>
      <c r="I100" s="46"/>
      <c r="J100" s="46"/>
      <c r="K100" s="65"/>
      <c r="L100" s="8"/>
      <c r="M100" s="13" t="s">
        <v>17</v>
      </c>
      <c r="N100" s="13" t="s">
        <v>16</v>
      </c>
      <c r="O100" s="13" t="s">
        <v>15</v>
      </c>
      <c r="P100" s="13" t="s">
        <v>14</v>
      </c>
      <c r="Q100" s="22" t="s">
        <v>13</v>
      </c>
      <c r="R100" s="43"/>
      <c r="S100" s="46"/>
      <c r="T100" s="49"/>
      <c r="U100" s="46"/>
      <c r="V100" s="46"/>
      <c r="W100" s="41"/>
      <c r="X100" s="41"/>
    </row>
    <row r="101" spans="1:24" ht="11.25" customHeight="1" x14ac:dyDescent="0.4">
      <c r="A101" s="60"/>
      <c r="B101" s="57"/>
      <c r="C101" s="57"/>
      <c r="D101" s="47"/>
      <c r="E101" s="47"/>
      <c r="F101" s="47"/>
      <c r="G101" s="54"/>
      <c r="H101" s="50"/>
      <c r="I101" s="47"/>
      <c r="J101" s="47"/>
      <c r="K101" s="23"/>
      <c r="L101" s="9"/>
      <c r="M101" s="61" t="s">
        <v>1</v>
      </c>
      <c r="N101" s="61"/>
      <c r="O101" s="61"/>
      <c r="P101" s="62"/>
      <c r="Q101" s="63"/>
      <c r="R101" s="44"/>
      <c r="S101" s="47"/>
      <c r="T101" s="50"/>
      <c r="U101" s="47"/>
      <c r="V101" s="47"/>
      <c r="W101" s="41"/>
      <c r="X101" s="41"/>
    </row>
    <row r="102" spans="1:24" ht="14.25" customHeight="1" x14ac:dyDescent="0.2">
      <c r="A102" s="58">
        <v>15</v>
      </c>
      <c r="B102" s="55" t="s">
        <v>12</v>
      </c>
      <c r="C102" s="55" t="s">
        <v>35</v>
      </c>
      <c r="D102" s="45" t="s">
        <v>217</v>
      </c>
      <c r="E102" s="45" t="s">
        <v>218</v>
      </c>
      <c r="F102" s="45" t="s">
        <v>219</v>
      </c>
      <c r="G102" s="52" t="s">
        <v>28</v>
      </c>
      <c r="H102" s="48" t="s">
        <v>43</v>
      </c>
      <c r="I102" s="45" t="s">
        <v>26</v>
      </c>
      <c r="J102" s="45" t="s">
        <v>26</v>
      </c>
      <c r="K102" s="64" t="s">
        <v>0</v>
      </c>
      <c r="L102" s="13" t="s">
        <v>13</v>
      </c>
      <c r="M102" s="1" t="str">
        <f>IF(AND(J102="VERY LOW",I102="VERY HIGH")=TRUE,"X"," ")</f>
        <v xml:space="preserve"> </v>
      </c>
      <c r="N102" s="2" t="str">
        <f>IF(AND(J102="LOW",I102="VERY HIGH")=TRUE,"X"," ")</f>
        <v xml:space="preserve"> </v>
      </c>
      <c r="O102" s="3" t="str">
        <f>IF(AND(J102="MODERATE",I102="VERY HIGH")=TRUE,"X"," ")</f>
        <v xml:space="preserve"> </v>
      </c>
      <c r="P102" s="3" t="str">
        <f>IF(AND(J102="HIGH",I102="VERY HIGH")=TRUE,"X"," ")</f>
        <v xml:space="preserve"> </v>
      </c>
      <c r="Q102" s="20" t="str">
        <f>IF(AND(J102="VERY HIGH",I102="VERY HIGH")=TRUE,"X"," ")</f>
        <v xml:space="preserve"> </v>
      </c>
      <c r="R102" s="42" t="s">
        <v>30</v>
      </c>
      <c r="S102" s="45" t="s">
        <v>241</v>
      </c>
      <c r="T102" s="48"/>
      <c r="U102" s="45"/>
      <c r="V102" s="51" t="s">
        <v>223</v>
      </c>
      <c r="W102" s="41"/>
      <c r="X102" s="41"/>
    </row>
    <row r="103" spans="1:24" ht="14.25" customHeight="1" x14ac:dyDescent="0.2">
      <c r="A103" s="59"/>
      <c r="B103" s="56"/>
      <c r="C103" s="56"/>
      <c r="D103" s="46"/>
      <c r="E103" s="46"/>
      <c r="F103" s="46"/>
      <c r="G103" s="53"/>
      <c r="H103" s="49"/>
      <c r="I103" s="46"/>
      <c r="J103" s="46"/>
      <c r="K103" s="65"/>
      <c r="L103" s="14" t="s">
        <v>14</v>
      </c>
      <c r="M103" s="1" t="str">
        <f>IF(AND(J102="VERY LOW",I102="HIGH")=TRUE,"X"," ")</f>
        <v xml:space="preserve"> </v>
      </c>
      <c r="N103" s="2" t="str">
        <f>IF(AND(J102="LOW",I102="HIGH")=TRUE,"X"," ")</f>
        <v xml:space="preserve"> </v>
      </c>
      <c r="O103" s="3" t="str">
        <f>IF(AND(J102="MODERATE",I102="HIGH")=TRUE,"X"," ")</f>
        <v xml:space="preserve"> </v>
      </c>
      <c r="P103" s="3" t="str">
        <f>IF(AND(J102="HIGH",I102="HIGH")=TRUE,"X"," ")</f>
        <v xml:space="preserve"> </v>
      </c>
      <c r="Q103" s="20" t="str">
        <f>IF(AND(J102="VERY HIGH",I102="HIGH")=TRUE,"X"," ")</f>
        <v xml:space="preserve"> </v>
      </c>
      <c r="R103" s="43"/>
      <c r="S103" s="46"/>
      <c r="T103" s="49"/>
      <c r="U103" s="46"/>
      <c r="V103" s="46"/>
      <c r="W103" s="41"/>
      <c r="X103" s="41"/>
    </row>
    <row r="104" spans="1:24" ht="14.25" customHeight="1" x14ac:dyDescent="0.2">
      <c r="A104" s="59"/>
      <c r="B104" s="56"/>
      <c r="C104" s="56"/>
      <c r="D104" s="46"/>
      <c r="E104" s="46"/>
      <c r="F104" s="46"/>
      <c r="G104" s="53"/>
      <c r="H104" s="49"/>
      <c r="I104" s="46"/>
      <c r="J104" s="46"/>
      <c r="K104" s="65"/>
      <c r="L104" s="14" t="s">
        <v>15</v>
      </c>
      <c r="M104" s="1" t="str">
        <f>IF(AND(J102="VERY LOW",I102="MODERATE")=TRUE,"X"," ")</f>
        <v xml:space="preserve"> </v>
      </c>
      <c r="N104" s="4" t="str">
        <f>IF(AND(J102="LOW",I102="MODERATE")=TRUE,"X"," ")</f>
        <v xml:space="preserve"> </v>
      </c>
      <c r="O104" s="2" t="str">
        <f>IF(AND(J102="MODERATE",I102="MODERATE")=TRUE,"X"," ")</f>
        <v xml:space="preserve"> </v>
      </c>
      <c r="P104" s="3" t="str">
        <f>IF(AND(J102="HIGH",I102="MODERATE")=TRUE,"X"," ")</f>
        <v xml:space="preserve"> </v>
      </c>
      <c r="Q104" s="20" t="str">
        <f>IF(AND(J102="VERY HIGH",I102="MODERATE")=TRUE,"X"," ")</f>
        <v xml:space="preserve"> </v>
      </c>
      <c r="R104" s="43"/>
      <c r="S104" s="46"/>
      <c r="T104" s="49"/>
      <c r="U104" s="46"/>
      <c r="V104" s="46"/>
      <c r="W104" s="41"/>
      <c r="X104" s="41"/>
    </row>
    <row r="105" spans="1:24" ht="14.25" customHeight="1" x14ac:dyDescent="0.2">
      <c r="A105" s="59"/>
      <c r="B105" s="56"/>
      <c r="C105" s="56"/>
      <c r="D105" s="46"/>
      <c r="E105" s="46"/>
      <c r="F105" s="46"/>
      <c r="G105" s="53"/>
      <c r="H105" s="49"/>
      <c r="I105" s="46"/>
      <c r="J105" s="46"/>
      <c r="K105" s="65"/>
      <c r="L105" s="14" t="s">
        <v>16</v>
      </c>
      <c r="M105" s="1" t="str">
        <f>IF(AND(J102="VERY LOW",I102="LOW")=TRUE,"X"," ")</f>
        <v xml:space="preserve"> </v>
      </c>
      <c r="N105" s="4" t="str">
        <f>IF(AND(J102="LOW",I102="LOW")=TRUE,"X"," ")</f>
        <v>X</v>
      </c>
      <c r="O105" s="2" t="str">
        <f>IF(AND(J102="MODERATE",I102="LOW")=TRUE,"X"," ")</f>
        <v xml:space="preserve"> </v>
      </c>
      <c r="P105" s="3" t="str">
        <f>IF(AND(J102="HIGH",I102="LOW")=TRUE,"X"," ")</f>
        <v xml:space="preserve"> </v>
      </c>
      <c r="Q105" s="20" t="str">
        <f>IF(AND(J102="VERY HIGH",I102="LOW")=TRUE,"X"," ")</f>
        <v xml:space="preserve"> </v>
      </c>
      <c r="R105" s="43"/>
      <c r="S105" s="46"/>
      <c r="T105" s="49"/>
      <c r="U105" s="46"/>
      <c r="V105" s="46"/>
      <c r="W105" s="41"/>
      <c r="X105" s="41"/>
    </row>
    <row r="106" spans="1:24" ht="14.25" customHeight="1" x14ac:dyDescent="0.2">
      <c r="A106" s="59"/>
      <c r="B106" s="56"/>
      <c r="C106" s="56"/>
      <c r="D106" s="46"/>
      <c r="E106" s="46"/>
      <c r="F106" s="46"/>
      <c r="G106" s="53"/>
      <c r="H106" s="49"/>
      <c r="I106" s="46"/>
      <c r="J106" s="46"/>
      <c r="K106" s="65"/>
      <c r="L106" s="14" t="s">
        <v>17</v>
      </c>
      <c r="M106" s="5" t="str">
        <f>IF(AND(J102="VERY LOW",I102="VERY LOW")=TRUE,"X"," ")</f>
        <v xml:space="preserve"> </v>
      </c>
      <c r="N106" s="6" t="str">
        <f>IF(AND(J102="LOW",I102="VERY LOW")=TRUE,"X"," ")</f>
        <v xml:space="preserve"> </v>
      </c>
      <c r="O106" s="6" t="str">
        <f>IF(AND(J102="MODERATE",I102="VERY LOW")=TRUE,"X"," ")</f>
        <v xml:space="preserve"> </v>
      </c>
      <c r="P106" s="7" t="str">
        <f>IF(AND(J102="HIGH",I102="VERY LOW")=TRUE,"X"," ")</f>
        <v xml:space="preserve"> </v>
      </c>
      <c r="Q106" s="21" t="str">
        <f>IF(AND(J102="VERY HIGH",I102="VERY LOW")=TRUE,"X"," ")</f>
        <v xml:space="preserve"> </v>
      </c>
      <c r="R106" s="43"/>
      <c r="S106" s="46"/>
      <c r="T106" s="49"/>
      <c r="U106" s="46"/>
      <c r="V106" s="46"/>
      <c r="W106" s="41"/>
      <c r="X106" s="41"/>
    </row>
    <row r="107" spans="1:24" ht="14.25" customHeight="1" x14ac:dyDescent="0.4">
      <c r="A107" s="59"/>
      <c r="B107" s="56"/>
      <c r="C107" s="56"/>
      <c r="D107" s="46"/>
      <c r="E107" s="46"/>
      <c r="F107" s="46"/>
      <c r="G107" s="53"/>
      <c r="H107" s="49"/>
      <c r="I107" s="46"/>
      <c r="J107" s="46"/>
      <c r="K107" s="65"/>
      <c r="L107" s="8"/>
      <c r="M107" s="13" t="s">
        <v>17</v>
      </c>
      <c r="N107" s="13" t="s">
        <v>16</v>
      </c>
      <c r="O107" s="13" t="s">
        <v>15</v>
      </c>
      <c r="P107" s="13" t="s">
        <v>14</v>
      </c>
      <c r="Q107" s="22" t="s">
        <v>13</v>
      </c>
      <c r="R107" s="43"/>
      <c r="S107" s="46"/>
      <c r="T107" s="49"/>
      <c r="U107" s="46"/>
      <c r="V107" s="46"/>
      <c r="W107" s="41"/>
      <c r="X107" s="41"/>
    </row>
    <row r="108" spans="1:24" ht="15" customHeight="1" x14ac:dyDescent="0.4">
      <c r="A108" s="60"/>
      <c r="B108" s="57"/>
      <c r="C108" s="57"/>
      <c r="D108" s="47"/>
      <c r="E108" s="47"/>
      <c r="F108" s="47"/>
      <c r="G108" s="54"/>
      <c r="H108" s="50"/>
      <c r="I108" s="47"/>
      <c r="J108" s="47"/>
      <c r="K108" s="23"/>
      <c r="L108" s="9"/>
      <c r="M108" s="61" t="s">
        <v>1</v>
      </c>
      <c r="N108" s="61"/>
      <c r="O108" s="61"/>
      <c r="P108" s="62"/>
      <c r="Q108" s="63"/>
      <c r="R108" s="44"/>
      <c r="S108" s="47"/>
      <c r="T108" s="50"/>
      <c r="U108" s="47"/>
      <c r="V108" s="47"/>
      <c r="W108" s="41"/>
      <c r="X108" s="41"/>
    </row>
    <row r="109" spans="1:24" ht="14.25" customHeight="1" x14ac:dyDescent="0.2">
      <c r="A109" s="58">
        <v>16</v>
      </c>
      <c r="B109" s="55"/>
      <c r="C109" s="55"/>
      <c r="D109" s="45"/>
      <c r="E109" s="45"/>
      <c r="F109" s="45"/>
      <c r="G109" s="52"/>
      <c r="H109" s="48"/>
      <c r="I109" s="45"/>
      <c r="J109" s="45"/>
      <c r="K109" s="64" t="s">
        <v>0</v>
      </c>
      <c r="L109" s="13" t="s">
        <v>13</v>
      </c>
      <c r="M109" s="1" t="str">
        <f>IF(AND(J109="VERY LOW",I109="VERY HIGH")=TRUE,"X"," ")</f>
        <v xml:space="preserve"> </v>
      </c>
      <c r="N109" s="2" t="str">
        <f>IF(AND(J109="LOW",I109="VERY HIGH")=TRUE,"X"," ")</f>
        <v xml:space="preserve"> </v>
      </c>
      <c r="O109" s="3" t="str">
        <f>IF(AND(J109="MODERATE",I109="VERY HIGH")=TRUE,"X"," ")</f>
        <v xml:space="preserve"> </v>
      </c>
      <c r="P109" s="3" t="str">
        <f>IF(AND(J109="HIGH",I109="VERY HIGH")=TRUE,"X"," ")</f>
        <v xml:space="preserve"> </v>
      </c>
      <c r="Q109" s="20" t="str">
        <f>IF(AND(J109="VERY HIGH",I109="VERY HIGH")=TRUE,"X"," ")</f>
        <v xml:space="preserve"> </v>
      </c>
      <c r="R109" s="48"/>
      <c r="S109" s="45"/>
      <c r="T109" s="48"/>
      <c r="U109" s="45"/>
      <c r="V109" s="51"/>
      <c r="W109" s="41"/>
      <c r="X109" s="41"/>
    </row>
    <row r="110" spans="1:24" ht="14.25" customHeight="1" x14ac:dyDescent="0.2">
      <c r="A110" s="59"/>
      <c r="B110" s="56"/>
      <c r="C110" s="56"/>
      <c r="D110" s="46"/>
      <c r="E110" s="46"/>
      <c r="F110" s="46"/>
      <c r="G110" s="53"/>
      <c r="H110" s="49"/>
      <c r="I110" s="46"/>
      <c r="J110" s="46"/>
      <c r="K110" s="65"/>
      <c r="L110" s="14" t="s">
        <v>14</v>
      </c>
      <c r="M110" s="1" t="str">
        <f>IF(AND(J109="VERY LOW",I109="HIGH")=TRUE,"X"," ")</f>
        <v xml:space="preserve"> </v>
      </c>
      <c r="N110" s="2" t="str">
        <f>IF(AND(J109="LOW",I109="HIGH")=TRUE,"X"," ")</f>
        <v xml:space="preserve"> </v>
      </c>
      <c r="O110" s="3" t="str">
        <f>IF(AND(J109="MODERATE",I109="HIGH")=TRUE,"X"," ")</f>
        <v xml:space="preserve"> </v>
      </c>
      <c r="P110" s="3" t="str">
        <f>IF(AND(J109="HIGH",I109="HIGH")=TRUE,"X"," ")</f>
        <v xml:space="preserve"> </v>
      </c>
      <c r="Q110" s="20" t="str">
        <f>IF(AND(J109="VERY HIGH",I109="HIGH")=TRUE,"X"," ")</f>
        <v xml:space="preserve"> </v>
      </c>
      <c r="R110" s="49"/>
      <c r="S110" s="46"/>
      <c r="T110" s="49"/>
      <c r="U110" s="46"/>
      <c r="V110" s="46"/>
      <c r="W110" s="41"/>
      <c r="X110" s="41"/>
    </row>
    <row r="111" spans="1:24" ht="14.25" customHeight="1" x14ac:dyDescent="0.2">
      <c r="A111" s="59"/>
      <c r="B111" s="56"/>
      <c r="C111" s="56"/>
      <c r="D111" s="46"/>
      <c r="E111" s="46"/>
      <c r="F111" s="46"/>
      <c r="G111" s="53"/>
      <c r="H111" s="49"/>
      <c r="I111" s="46"/>
      <c r="J111" s="46"/>
      <c r="K111" s="65"/>
      <c r="L111" s="14" t="s">
        <v>15</v>
      </c>
      <c r="M111" s="1" t="str">
        <f>IF(AND(J109="VERY LOW",I109="MODERATE")=TRUE,"X"," ")</f>
        <v xml:space="preserve"> </v>
      </c>
      <c r="N111" s="4" t="str">
        <f>IF(AND(J109="LOW",I109="MODERATE")=TRUE,"X"," ")</f>
        <v xml:space="preserve"> </v>
      </c>
      <c r="O111" s="2" t="str">
        <f>IF(AND(J109="MODERATE",I109="MODERATE")=TRUE,"X"," ")</f>
        <v xml:space="preserve"> </v>
      </c>
      <c r="P111" s="3" t="str">
        <f>IF(AND(J109="HIGH",I109="MODERATE")=TRUE,"X"," ")</f>
        <v xml:space="preserve"> </v>
      </c>
      <c r="Q111" s="20" t="str">
        <f>IF(AND(J109="VERY HIGH",I109="MODERATE")=TRUE,"X"," ")</f>
        <v xml:space="preserve"> </v>
      </c>
      <c r="R111" s="49"/>
      <c r="S111" s="46"/>
      <c r="T111" s="49"/>
      <c r="U111" s="46"/>
      <c r="V111" s="46"/>
      <c r="W111" s="41"/>
      <c r="X111" s="41"/>
    </row>
    <row r="112" spans="1:24" ht="14.25" customHeight="1" x14ac:dyDescent="0.2">
      <c r="A112" s="59"/>
      <c r="B112" s="56"/>
      <c r="C112" s="56"/>
      <c r="D112" s="46"/>
      <c r="E112" s="46"/>
      <c r="F112" s="46"/>
      <c r="G112" s="53"/>
      <c r="H112" s="49"/>
      <c r="I112" s="46"/>
      <c r="J112" s="46"/>
      <c r="K112" s="65"/>
      <c r="L112" s="14" t="s">
        <v>16</v>
      </c>
      <c r="M112" s="1" t="str">
        <f>IF(AND(J109="VERY LOW",I109="LOW")=TRUE,"X"," ")</f>
        <v xml:space="preserve"> </v>
      </c>
      <c r="N112" s="4" t="str">
        <f>IF(AND(J109="LOW",I109="LOW")=TRUE,"X"," ")</f>
        <v xml:space="preserve"> </v>
      </c>
      <c r="O112" s="2" t="str">
        <f>IF(AND(J109="MODERATE",I109="LOW")=TRUE,"X"," ")</f>
        <v xml:space="preserve"> </v>
      </c>
      <c r="P112" s="3" t="str">
        <f>IF(AND(J109="HIGH",I109="LOW")=TRUE,"X"," ")</f>
        <v xml:space="preserve"> </v>
      </c>
      <c r="Q112" s="20" t="str">
        <f>IF(AND(J109="VERY HIGH",I109="LOW")=TRUE,"X"," ")</f>
        <v xml:space="preserve"> </v>
      </c>
      <c r="R112" s="49"/>
      <c r="S112" s="46"/>
      <c r="T112" s="49"/>
      <c r="U112" s="46"/>
      <c r="V112" s="46"/>
      <c r="W112" s="41"/>
      <c r="X112" s="41"/>
    </row>
    <row r="113" spans="1:24" ht="14.25" customHeight="1" x14ac:dyDescent="0.2">
      <c r="A113" s="59"/>
      <c r="B113" s="56"/>
      <c r="C113" s="56"/>
      <c r="D113" s="46"/>
      <c r="E113" s="46"/>
      <c r="F113" s="46"/>
      <c r="G113" s="53"/>
      <c r="H113" s="49"/>
      <c r="I113" s="46"/>
      <c r="J113" s="46"/>
      <c r="K113" s="65"/>
      <c r="L113" s="14" t="s">
        <v>17</v>
      </c>
      <c r="M113" s="5" t="str">
        <f>IF(AND(J109="VERY LOW",I109="VERY LOW")=TRUE,"X"," ")</f>
        <v xml:space="preserve"> </v>
      </c>
      <c r="N113" s="6" t="str">
        <f>IF(AND(J109="LOW",I109="VERY LOW")=TRUE,"X"," ")</f>
        <v xml:space="preserve"> </v>
      </c>
      <c r="O113" s="6" t="str">
        <f>IF(AND(J109="MODERATE",I109="VERY LOW")=TRUE,"X"," ")</f>
        <v xml:space="preserve"> </v>
      </c>
      <c r="P113" s="7" t="str">
        <f>IF(AND(J109="HIGH",I109="VERY LOW")=TRUE,"X"," ")</f>
        <v xml:space="preserve"> </v>
      </c>
      <c r="Q113" s="21" t="str">
        <f>IF(AND(J109="VERY HIGH",I109="VERY LOW")=TRUE,"X"," ")</f>
        <v xml:space="preserve"> </v>
      </c>
      <c r="R113" s="49"/>
      <c r="S113" s="46"/>
      <c r="T113" s="49"/>
      <c r="U113" s="46"/>
      <c r="V113" s="46"/>
      <c r="W113" s="41"/>
      <c r="X113" s="41"/>
    </row>
    <row r="114" spans="1:24" ht="14.25" customHeight="1" x14ac:dyDescent="0.4">
      <c r="A114" s="59"/>
      <c r="B114" s="56"/>
      <c r="C114" s="56"/>
      <c r="D114" s="46"/>
      <c r="E114" s="46"/>
      <c r="F114" s="46"/>
      <c r="G114" s="53"/>
      <c r="H114" s="49"/>
      <c r="I114" s="46"/>
      <c r="J114" s="46"/>
      <c r="K114" s="65"/>
      <c r="L114" s="8"/>
      <c r="M114" s="13" t="s">
        <v>17</v>
      </c>
      <c r="N114" s="13" t="s">
        <v>16</v>
      </c>
      <c r="O114" s="13" t="s">
        <v>15</v>
      </c>
      <c r="P114" s="13" t="s">
        <v>14</v>
      </c>
      <c r="Q114" s="22" t="s">
        <v>13</v>
      </c>
      <c r="R114" s="49"/>
      <c r="S114" s="46"/>
      <c r="T114" s="49"/>
      <c r="U114" s="46"/>
      <c r="V114" s="46"/>
      <c r="W114" s="41"/>
      <c r="X114" s="41"/>
    </row>
    <row r="115" spans="1:24" ht="11.25" customHeight="1" x14ac:dyDescent="0.4">
      <c r="A115" s="60"/>
      <c r="B115" s="57"/>
      <c r="C115" s="57"/>
      <c r="D115" s="47"/>
      <c r="E115" s="47"/>
      <c r="F115" s="47"/>
      <c r="G115" s="54"/>
      <c r="H115" s="50"/>
      <c r="I115" s="47"/>
      <c r="J115" s="47"/>
      <c r="K115" s="23"/>
      <c r="L115" s="9"/>
      <c r="M115" s="61" t="s">
        <v>1</v>
      </c>
      <c r="N115" s="61"/>
      <c r="O115" s="61"/>
      <c r="P115" s="62"/>
      <c r="Q115" s="63"/>
      <c r="R115" s="50"/>
      <c r="S115" s="47"/>
      <c r="T115" s="50"/>
      <c r="U115" s="47"/>
      <c r="V115" s="47"/>
      <c r="W115" s="41"/>
      <c r="X115" s="41"/>
    </row>
    <row r="116" spans="1:24" ht="14.25" customHeight="1" x14ac:dyDescent="0.2">
      <c r="A116" s="58">
        <v>17</v>
      </c>
      <c r="B116" s="55"/>
      <c r="C116" s="55"/>
      <c r="D116" s="45"/>
      <c r="E116" s="45"/>
      <c r="F116" s="45"/>
      <c r="G116" s="52"/>
      <c r="H116" s="48"/>
      <c r="I116" s="45"/>
      <c r="J116" s="45"/>
      <c r="K116" s="64" t="s">
        <v>0</v>
      </c>
      <c r="L116" s="13" t="s">
        <v>13</v>
      </c>
      <c r="M116" s="1" t="str">
        <f>IF(AND(J116="VERY LOW",I116="VERY HIGH")=TRUE,"X"," ")</f>
        <v xml:space="preserve"> </v>
      </c>
      <c r="N116" s="2" t="str">
        <f>IF(AND(J116="LOW",I116="VERY HIGH")=TRUE,"X"," ")</f>
        <v xml:space="preserve"> </v>
      </c>
      <c r="O116" s="3" t="str">
        <f>IF(AND(J116="MODERATE",I116="VERY HIGH")=TRUE,"X"," ")</f>
        <v xml:space="preserve"> </v>
      </c>
      <c r="P116" s="3" t="str">
        <f>IF(AND(J116="HIGH",I116="VERY HIGH")=TRUE,"X"," ")</f>
        <v xml:space="preserve"> </v>
      </c>
      <c r="Q116" s="20" t="str">
        <f>IF(AND(J116="VERY HIGH",I116="VERY HIGH")=TRUE,"X"," ")</f>
        <v xml:space="preserve"> </v>
      </c>
      <c r="R116" s="48"/>
      <c r="S116" s="45"/>
      <c r="T116" s="80"/>
      <c r="U116" s="45"/>
      <c r="V116" s="51"/>
      <c r="W116" s="41"/>
      <c r="X116" s="41"/>
    </row>
    <row r="117" spans="1:24" ht="14.25" customHeight="1" x14ac:dyDescent="0.2">
      <c r="A117" s="59"/>
      <c r="B117" s="56"/>
      <c r="C117" s="56"/>
      <c r="D117" s="46"/>
      <c r="E117" s="46"/>
      <c r="F117" s="46"/>
      <c r="G117" s="53"/>
      <c r="H117" s="49"/>
      <c r="I117" s="46"/>
      <c r="J117" s="46"/>
      <c r="K117" s="65"/>
      <c r="L117" s="14" t="s">
        <v>14</v>
      </c>
      <c r="M117" s="1" t="str">
        <f>IF(AND(J116="VERY LOW",I116="HIGH")=TRUE,"X"," ")</f>
        <v xml:space="preserve"> </v>
      </c>
      <c r="N117" s="2" t="str">
        <f>IF(AND(J116="LOW",I116="HIGH")=TRUE,"X"," ")</f>
        <v xml:space="preserve"> </v>
      </c>
      <c r="O117" s="3" t="str">
        <f>IF(AND(J116="MODERATE",I116="HIGH")=TRUE,"X"," ")</f>
        <v xml:space="preserve"> </v>
      </c>
      <c r="P117" s="3" t="str">
        <f>IF(AND(J116="HIGH",I116="HIGH")=TRUE,"X"," ")</f>
        <v xml:space="preserve"> </v>
      </c>
      <c r="Q117" s="20" t="str">
        <f>IF(AND(J116="VERY HIGH",I116="HIGH")=TRUE,"X"," ")</f>
        <v xml:space="preserve"> </v>
      </c>
      <c r="R117" s="49"/>
      <c r="S117" s="46"/>
      <c r="T117" s="49"/>
      <c r="U117" s="46"/>
      <c r="V117" s="46"/>
      <c r="W117" s="41"/>
      <c r="X117" s="41"/>
    </row>
    <row r="118" spans="1:24" ht="14.25" customHeight="1" x14ac:dyDescent="0.2">
      <c r="A118" s="59"/>
      <c r="B118" s="56"/>
      <c r="C118" s="56"/>
      <c r="D118" s="46"/>
      <c r="E118" s="46"/>
      <c r="F118" s="46"/>
      <c r="G118" s="53"/>
      <c r="H118" s="49"/>
      <c r="I118" s="46"/>
      <c r="J118" s="46"/>
      <c r="K118" s="65"/>
      <c r="L118" s="14" t="s">
        <v>15</v>
      </c>
      <c r="M118" s="1" t="str">
        <f>IF(AND(J116="VERY LOW",I116="MODERATE")=TRUE,"X"," ")</f>
        <v xml:space="preserve"> </v>
      </c>
      <c r="N118" s="4" t="str">
        <f>IF(AND(J116="LOW",I116="MODERATE")=TRUE,"X"," ")</f>
        <v xml:space="preserve"> </v>
      </c>
      <c r="O118" s="2" t="str">
        <f>IF(AND(J116="MODERATE",I116="MODERATE")=TRUE,"X"," ")</f>
        <v xml:space="preserve"> </v>
      </c>
      <c r="P118" s="3" t="str">
        <f>IF(AND(J116="HIGH",I116="MODERATE")=TRUE,"X"," ")</f>
        <v xml:space="preserve"> </v>
      </c>
      <c r="Q118" s="20" t="str">
        <f>IF(AND(J116="VERY HIGH",I116="MODERATE")=TRUE,"X"," ")</f>
        <v xml:space="preserve"> </v>
      </c>
      <c r="R118" s="49"/>
      <c r="S118" s="46"/>
      <c r="T118" s="49"/>
      <c r="U118" s="46"/>
      <c r="V118" s="46"/>
      <c r="W118" s="41"/>
      <c r="X118" s="41"/>
    </row>
    <row r="119" spans="1:24" ht="14.25" customHeight="1" x14ac:dyDescent="0.2">
      <c r="A119" s="59"/>
      <c r="B119" s="56"/>
      <c r="C119" s="56"/>
      <c r="D119" s="46"/>
      <c r="E119" s="46"/>
      <c r="F119" s="46"/>
      <c r="G119" s="53"/>
      <c r="H119" s="49"/>
      <c r="I119" s="46"/>
      <c r="J119" s="46"/>
      <c r="K119" s="65"/>
      <c r="L119" s="14" t="s">
        <v>16</v>
      </c>
      <c r="M119" s="1" t="str">
        <f>IF(AND(J116="VERY LOW",I116="LOW")=TRUE,"X"," ")</f>
        <v xml:space="preserve"> </v>
      </c>
      <c r="N119" s="4" t="str">
        <f>IF(AND(J116="LOW",I116="LOW")=TRUE,"X"," ")</f>
        <v xml:space="preserve"> </v>
      </c>
      <c r="O119" s="2" t="str">
        <f>IF(AND(J116="MODERATE",I116="LOW")=TRUE,"X"," ")</f>
        <v xml:space="preserve"> </v>
      </c>
      <c r="P119" s="3" t="str">
        <f>IF(AND(J116="HIGH",I116="LOW")=TRUE,"X"," ")</f>
        <v xml:space="preserve"> </v>
      </c>
      <c r="Q119" s="20" t="str">
        <f>IF(AND(J116="VERY HIGH",I116="LOW")=TRUE,"X"," ")</f>
        <v xml:space="preserve"> </v>
      </c>
      <c r="R119" s="49"/>
      <c r="S119" s="46"/>
      <c r="T119" s="49"/>
      <c r="U119" s="46"/>
      <c r="V119" s="46"/>
      <c r="W119" s="41"/>
      <c r="X119" s="41"/>
    </row>
    <row r="120" spans="1:24" ht="14.25" customHeight="1" x14ac:dyDescent="0.2">
      <c r="A120" s="59"/>
      <c r="B120" s="56"/>
      <c r="C120" s="56"/>
      <c r="D120" s="46"/>
      <c r="E120" s="46"/>
      <c r="F120" s="46"/>
      <c r="G120" s="53"/>
      <c r="H120" s="49"/>
      <c r="I120" s="46"/>
      <c r="J120" s="46"/>
      <c r="K120" s="65"/>
      <c r="L120" s="14" t="s">
        <v>17</v>
      </c>
      <c r="M120" s="5" t="str">
        <f>IF(AND(J116="VERY LOW",I116="VERY LOW")=TRUE,"X"," ")</f>
        <v xml:space="preserve"> </v>
      </c>
      <c r="N120" s="6" t="str">
        <f>IF(AND(J116="LOW",I116="VERY LOW")=TRUE,"X"," ")</f>
        <v xml:space="preserve"> </v>
      </c>
      <c r="O120" s="6" t="str">
        <f>IF(AND(J116="MODERATE",I116="VERY LOW")=TRUE,"X"," ")</f>
        <v xml:space="preserve"> </v>
      </c>
      <c r="P120" s="7" t="str">
        <f>IF(AND(J116="HIGH",I116="VERY LOW")=TRUE,"X"," ")</f>
        <v xml:space="preserve"> </v>
      </c>
      <c r="Q120" s="21" t="str">
        <f>IF(AND(J116="VERY HIGH",I116="VERY LOW")=TRUE,"X"," ")</f>
        <v xml:space="preserve"> </v>
      </c>
      <c r="R120" s="49"/>
      <c r="S120" s="46"/>
      <c r="T120" s="49"/>
      <c r="U120" s="46"/>
      <c r="V120" s="46"/>
      <c r="W120" s="41"/>
      <c r="X120" s="41"/>
    </row>
    <row r="121" spans="1:24" ht="14.25" customHeight="1" x14ac:dyDescent="0.4">
      <c r="A121" s="59"/>
      <c r="B121" s="56"/>
      <c r="C121" s="56"/>
      <c r="D121" s="46"/>
      <c r="E121" s="46"/>
      <c r="F121" s="46"/>
      <c r="G121" s="53"/>
      <c r="H121" s="49"/>
      <c r="I121" s="46"/>
      <c r="J121" s="46"/>
      <c r="K121" s="65"/>
      <c r="L121" s="8"/>
      <c r="M121" s="13" t="s">
        <v>17</v>
      </c>
      <c r="N121" s="13" t="s">
        <v>16</v>
      </c>
      <c r="O121" s="13" t="s">
        <v>15</v>
      </c>
      <c r="P121" s="13" t="s">
        <v>14</v>
      </c>
      <c r="Q121" s="22" t="s">
        <v>13</v>
      </c>
      <c r="R121" s="49"/>
      <c r="S121" s="46"/>
      <c r="T121" s="49"/>
      <c r="U121" s="46"/>
      <c r="V121" s="46"/>
      <c r="W121" s="41"/>
      <c r="X121" s="41"/>
    </row>
    <row r="122" spans="1:24" ht="11.25" customHeight="1" x14ac:dyDescent="0.4">
      <c r="A122" s="60"/>
      <c r="B122" s="57"/>
      <c r="C122" s="57"/>
      <c r="D122" s="47"/>
      <c r="E122" s="47"/>
      <c r="F122" s="47"/>
      <c r="G122" s="54"/>
      <c r="H122" s="50"/>
      <c r="I122" s="47"/>
      <c r="J122" s="47"/>
      <c r="K122" s="23"/>
      <c r="L122" s="9"/>
      <c r="M122" s="61" t="s">
        <v>1</v>
      </c>
      <c r="N122" s="61"/>
      <c r="O122" s="61"/>
      <c r="P122" s="62"/>
      <c r="Q122" s="63"/>
      <c r="R122" s="50"/>
      <c r="S122" s="47"/>
      <c r="T122" s="50"/>
      <c r="U122" s="47"/>
      <c r="V122" s="47"/>
      <c r="W122" s="41"/>
      <c r="X122" s="41"/>
    </row>
    <row r="123" spans="1:24" ht="14.25" customHeight="1" x14ac:dyDescent="0.2">
      <c r="A123" s="58">
        <v>18</v>
      </c>
      <c r="B123" s="55"/>
      <c r="C123" s="55"/>
      <c r="D123" s="79"/>
      <c r="E123" s="79"/>
      <c r="F123" s="79"/>
      <c r="G123" s="52"/>
      <c r="H123" s="48"/>
      <c r="I123" s="45"/>
      <c r="J123" s="45"/>
      <c r="K123" s="64" t="s">
        <v>0</v>
      </c>
      <c r="L123" s="13" t="s">
        <v>13</v>
      </c>
      <c r="M123" s="1" t="str">
        <f>IF(AND(J123="VERY LOW",I123="VERY HIGH")=TRUE,"X"," ")</f>
        <v xml:space="preserve"> </v>
      </c>
      <c r="N123" s="2" t="str">
        <f>IF(AND(J123="LOW",I123="VERY HIGH")=TRUE,"X"," ")</f>
        <v xml:space="preserve"> </v>
      </c>
      <c r="O123" s="3" t="str">
        <f>IF(AND(J123="MODERATE",I123="VERY HIGH")=TRUE,"X"," ")</f>
        <v xml:space="preserve"> </v>
      </c>
      <c r="P123" s="3" t="str">
        <f>IF(AND(J123="HIGH",I123="VERY HIGH")=TRUE,"X"," ")</f>
        <v xml:space="preserve"> </v>
      </c>
      <c r="Q123" s="20" t="str">
        <f>IF(AND(J123="VERY HIGH",I123="VERY HIGH")=TRUE,"X"," ")</f>
        <v xml:space="preserve"> </v>
      </c>
      <c r="R123" s="48"/>
      <c r="S123" s="45"/>
      <c r="T123" s="80"/>
      <c r="U123" s="45"/>
      <c r="V123" s="51"/>
      <c r="W123" s="41"/>
      <c r="X123" s="41"/>
    </row>
    <row r="124" spans="1:24" ht="14.25" customHeight="1" x14ac:dyDescent="0.2">
      <c r="A124" s="59"/>
      <c r="B124" s="56"/>
      <c r="C124" s="56"/>
      <c r="D124" s="46"/>
      <c r="E124" s="46"/>
      <c r="F124" s="46"/>
      <c r="G124" s="53"/>
      <c r="H124" s="49"/>
      <c r="I124" s="46"/>
      <c r="J124" s="46"/>
      <c r="K124" s="65"/>
      <c r="L124" s="14" t="s">
        <v>14</v>
      </c>
      <c r="M124" s="1" t="str">
        <f>IF(AND(J123="VERY LOW",I123="HIGH")=TRUE,"X"," ")</f>
        <v xml:space="preserve"> </v>
      </c>
      <c r="N124" s="2" t="str">
        <f>IF(AND(J123="LOW",I123="HIGH")=TRUE,"X"," ")</f>
        <v xml:space="preserve"> </v>
      </c>
      <c r="O124" s="3" t="str">
        <f>IF(AND(J123="MODERATE",I123="HIGH")=TRUE,"X"," ")</f>
        <v xml:space="preserve"> </v>
      </c>
      <c r="P124" s="3" t="str">
        <f>IF(AND(J123="HIGH",I123="HIGH")=TRUE,"X"," ")</f>
        <v xml:space="preserve"> </v>
      </c>
      <c r="Q124" s="20" t="str">
        <f>IF(AND(J123="VERY HIGH",I123="HIGH")=TRUE,"X"," ")</f>
        <v xml:space="preserve"> </v>
      </c>
      <c r="R124" s="49"/>
      <c r="S124" s="46"/>
      <c r="T124" s="49"/>
      <c r="U124" s="46"/>
      <c r="V124" s="46"/>
      <c r="W124" s="41"/>
      <c r="X124" s="41"/>
    </row>
    <row r="125" spans="1:24" ht="14.25" customHeight="1" x14ac:dyDescent="0.2">
      <c r="A125" s="59"/>
      <c r="B125" s="56"/>
      <c r="C125" s="56"/>
      <c r="D125" s="46"/>
      <c r="E125" s="46"/>
      <c r="F125" s="46"/>
      <c r="G125" s="53"/>
      <c r="H125" s="49"/>
      <c r="I125" s="46"/>
      <c r="J125" s="46"/>
      <c r="K125" s="65"/>
      <c r="L125" s="14" t="s">
        <v>15</v>
      </c>
      <c r="M125" s="1" t="str">
        <f>IF(AND(J123="VERY LOW",I123="MODERATE")=TRUE,"X"," ")</f>
        <v xml:space="preserve"> </v>
      </c>
      <c r="N125" s="4" t="str">
        <f>IF(AND(J123="LOW",I123="MODERATE")=TRUE,"X"," ")</f>
        <v xml:space="preserve"> </v>
      </c>
      <c r="O125" s="2" t="str">
        <f>IF(AND(J123="MODERATE",I123="MODERATE")=TRUE,"X"," ")</f>
        <v xml:space="preserve"> </v>
      </c>
      <c r="P125" s="3" t="str">
        <f>IF(AND(J123="HIGH",I123="MODERATE")=TRUE,"X"," ")</f>
        <v xml:space="preserve"> </v>
      </c>
      <c r="Q125" s="20" t="str">
        <f>IF(AND(J123="VERY HIGH",I123="MODERATE")=TRUE,"X"," ")</f>
        <v xml:space="preserve"> </v>
      </c>
      <c r="R125" s="49"/>
      <c r="S125" s="46"/>
      <c r="T125" s="49"/>
      <c r="U125" s="46"/>
      <c r="V125" s="46"/>
      <c r="W125" s="41"/>
      <c r="X125" s="41"/>
    </row>
    <row r="126" spans="1:24" ht="14.25" customHeight="1" x14ac:dyDescent="0.2">
      <c r="A126" s="59"/>
      <c r="B126" s="56"/>
      <c r="C126" s="56"/>
      <c r="D126" s="46"/>
      <c r="E126" s="46"/>
      <c r="F126" s="46"/>
      <c r="G126" s="53"/>
      <c r="H126" s="49"/>
      <c r="I126" s="46"/>
      <c r="J126" s="46"/>
      <c r="K126" s="65"/>
      <c r="L126" s="14" t="s">
        <v>16</v>
      </c>
      <c r="M126" s="1" t="str">
        <f>IF(AND(J123="VERY LOW",I123="LOW")=TRUE,"X"," ")</f>
        <v xml:space="preserve"> </v>
      </c>
      <c r="N126" s="4" t="str">
        <f>IF(AND(J123="LOW",I123="LOW")=TRUE,"X"," ")</f>
        <v xml:space="preserve"> </v>
      </c>
      <c r="O126" s="2" t="str">
        <f>IF(AND(J123="MODERATE",I123="LOW")=TRUE,"X"," ")</f>
        <v xml:space="preserve"> </v>
      </c>
      <c r="P126" s="3" t="str">
        <f>IF(AND(J123="HIGH",I123="LOW")=TRUE,"X"," ")</f>
        <v xml:space="preserve"> </v>
      </c>
      <c r="Q126" s="20" t="str">
        <f>IF(AND(J123="VERY HIGH",I123="LOW")=TRUE,"X"," ")</f>
        <v xml:space="preserve"> </v>
      </c>
      <c r="R126" s="49"/>
      <c r="S126" s="46"/>
      <c r="T126" s="49"/>
      <c r="U126" s="46"/>
      <c r="V126" s="46"/>
      <c r="W126" s="41"/>
      <c r="X126" s="41"/>
    </row>
    <row r="127" spans="1:24" ht="14.25" customHeight="1" x14ac:dyDescent="0.2">
      <c r="A127" s="59"/>
      <c r="B127" s="56"/>
      <c r="C127" s="56"/>
      <c r="D127" s="46"/>
      <c r="E127" s="46"/>
      <c r="F127" s="46"/>
      <c r="G127" s="53"/>
      <c r="H127" s="49"/>
      <c r="I127" s="46"/>
      <c r="J127" s="46"/>
      <c r="K127" s="65"/>
      <c r="L127" s="14" t="s">
        <v>17</v>
      </c>
      <c r="M127" s="5" t="str">
        <f>IF(AND(J123="VERY LOW",I123="VERY LOW")=TRUE,"X"," ")</f>
        <v xml:space="preserve"> </v>
      </c>
      <c r="N127" s="6" t="str">
        <f>IF(AND(J123="LOW",I123="VERY LOW")=TRUE,"X"," ")</f>
        <v xml:space="preserve"> </v>
      </c>
      <c r="O127" s="6" t="str">
        <f>IF(AND(J123="MODERATE",I123="VERY LOW")=TRUE,"X"," ")</f>
        <v xml:space="preserve"> </v>
      </c>
      <c r="P127" s="7" t="str">
        <f>IF(AND(J123="HIGH",I123="VERY LOW")=TRUE,"X"," ")</f>
        <v xml:space="preserve"> </v>
      </c>
      <c r="Q127" s="21" t="str">
        <f>IF(AND(J123="VERY HIGH",I123="VERY LOW")=TRUE,"X"," ")</f>
        <v xml:space="preserve"> </v>
      </c>
      <c r="R127" s="49"/>
      <c r="S127" s="46"/>
      <c r="T127" s="49"/>
      <c r="U127" s="46"/>
      <c r="V127" s="46"/>
      <c r="W127" s="41"/>
      <c r="X127" s="41"/>
    </row>
    <row r="128" spans="1:24" ht="14.25" customHeight="1" x14ac:dyDescent="0.4">
      <c r="A128" s="59"/>
      <c r="B128" s="56"/>
      <c r="C128" s="56"/>
      <c r="D128" s="46"/>
      <c r="E128" s="46"/>
      <c r="F128" s="46"/>
      <c r="G128" s="53"/>
      <c r="H128" s="49"/>
      <c r="I128" s="46"/>
      <c r="J128" s="46"/>
      <c r="K128" s="65"/>
      <c r="L128" s="8"/>
      <c r="M128" s="13" t="s">
        <v>17</v>
      </c>
      <c r="N128" s="13" t="s">
        <v>16</v>
      </c>
      <c r="O128" s="13" t="s">
        <v>15</v>
      </c>
      <c r="P128" s="13" t="s">
        <v>14</v>
      </c>
      <c r="Q128" s="22" t="s">
        <v>13</v>
      </c>
      <c r="R128" s="49"/>
      <c r="S128" s="46"/>
      <c r="T128" s="49"/>
      <c r="U128" s="46"/>
      <c r="V128" s="46"/>
      <c r="W128" s="41"/>
      <c r="X128" s="41"/>
    </row>
    <row r="129" spans="1:24" ht="11.25" customHeight="1" x14ac:dyDescent="0.4">
      <c r="A129" s="60"/>
      <c r="B129" s="57"/>
      <c r="C129" s="57"/>
      <c r="D129" s="47"/>
      <c r="E129" s="47"/>
      <c r="F129" s="47"/>
      <c r="G129" s="54"/>
      <c r="H129" s="50"/>
      <c r="I129" s="47"/>
      <c r="J129" s="47"/>
      <c r="K129" s="23"/>
      <c r="L129" s="9"/>
      <c r="M129" s="61" t="s">
        <v>1</v>
      </c>
      <c r="N129" s="61"/>
      <c r="O129" s="61"/>
      <c r="P129" s="62"/>
      <c r="Q129" s="63"/>
      <c r="R129" s="50"/>
      <c r="S129" s="47"/>
      <c r="T129" s="50"/>
      <c r="U129" s="47"/>
      <c r="V129" s="47"/>
      <c r="W129" s="41"/>
      <c r="X129" s="41"/>
    </row>
    <row r="130" spans="1:24" ht="14.25" customHeight="1" x14ac:dyDescent="0.2">
      <c r="A130" s="58">
        <v>19</v>
      </c>
      <c r="B130" s="55"/>
      <c r="C130" s="55"/>
      <c r="D130" s="45"/>
      <c r="E130" s="45"/>
      <c r="F130" s="45"/>
      <c r="G130" s="52"/>
      <c r="H130" s="48"/>
      <c r="I130" s="45"/>
      <c r="J130" s="45"/>
      <c r="K130" s="64" t="s">
        <v>0</v>
      </c>
      <c r="L130" s="13" t="s">
        <v>13</v>
      </c>
      <c r="M130" s="1" t="str">
        <f>IF(AND(J130="VERY LOW",I130="VERY HIGH")=TRUE,"X"," ")</f>
        <v xml:space="preserve"> </v>
      </c>
      <c r="N130" s="2" t="str">
        <f>IF(AND(J130="LOW",I130="VERY HIGH")=TRUE,"X"," ")</f>
        <v xml:space="preserve"> </v>
      </c>
      <c r="O130" s="3" t="str">
        <f>IF(AND(J130="MODERATE",I130="VERY HIGH")=TRUE,"X"," ")</f>
        <v xml:space="preserve"> </v>
      </c>
      <c r="P130" s="3" t="str">
        <f>IF(AND(J130="HIGH",I130="VERY HIGH")=TRUE,"X"," ")</f>
        <v xml:space="preserve"> </v>
      </c>
      <c r="Q130" s="20" t="str">
        <f>IF(AND(J130="VERY HIGH",I130="VERY HIGH")=TRUE,"X"," ")</f>
        <v xml:space="preserve"> </v>
      </c>
      <c r="R130" s="48"/>
      <c r="S130" s="45"/>
      <c r="T130" s="48"/>
      <c r="U130" s="45"/>
      <c r="V130" s="51"/>
      <c r="W130" s="41"/>
      <c r="X130" s="41"/>
    </row>
    <row r="131" spans="1:24" ht="14.25" customHeight="1" x14ac:dyDescent="0.2">
      <c r="A131" s="59"/>
      <c r="B131" s="56"/>
      <c r="C131" s="56"/>
      <c r="D131" s="46"/>
      <c r="E131" s="46"/>
      <c r="F131" s="46"/>
      <c r="G131" s="53"/>
      <c r="H131" s="49"/>
      <c r="I131" s="46"/>
      <c r="J131" s="46"/>
      <c r="K131" s="65"/>
      <c r="L131" s="14" t="s">
        <v>14</v>
      </c>
      <c r="M131" s="1" t="str">
        <f>IF(AND(J130="VERY LOW",I130="HIGH")=TRUE,"X"," ")</f>
        <v xml:space="preserve"> </v>
      </c>
      <c r="N131" s="2" t="str">
        <f>IF(AND(J130="LOW",I130="HIGH")=TRUE,"X"," ")</f>
        <v xml:space="preserve"> </v>
      </c>
      <c r="O131" s="3" t="str">
        <f>IF(AND(J130="MODERATE",I130="HIGH")=TRUE,"X"," ")</f>
        <v xml:space="preserve"> </v>
      </c>
      <c r="P131" s="3" t="str">
        <f>IF(AND(J130="HIGH",I130="HIGH")=TRUE,"X"," ")</f>
        <v xml:space="preserve"> </v>
      </c>
      <c r="Q131" s="20" t="str">
        <f>IF(AND(J130="VERY HIGH",I130="HIGH")=TRUE,"X"," ")</f>
        <v xml:space="preserve"> </v>
      </c>
      <c r="R131" s="49"/>
      <c r="S131" s="46"/>
      <c r="T131" s="49"/>
      <c r="U131" s="46"/>
      <c r="V131" s="46"/>
      <c r="W131" s="41"/>
      <c r="X131" s="41"/>
    </row>
    <row r="132" spans="1:24" ht="14.25" customHeight="1" x14ac:dyDescent="0.2">
      <c r="A132" s="59"/>
      <c r="B132" s="56"/>
      <c r="C132" s="56"/>
      <c r="D132" s="46"/>
      <c r="E132" s="46"/>
      <c r="F132" s="46"/>
      <c r="G132" s="53"/>
      <c r="H132" s="49"/>
      <c r="I132" s="46"/>
      <c r="J132" s="46"/>
      <c r="K132" s="65"/>
      <c r="L132" s="14" t="s">
        <v>15</v>
      </c>
      <c r="M132" s="1" t="str">
        <f>IF(AND(J130="VERY LOW",I130="MODERATE")=TRUE,"X"," ")</f>
        <v xml:space="preserve"> </v>
      </c>
      <c r="N132" s="4" t="str">
        <f>IF(AND(J130="LOW",I130="MODERATE")=TRUE,"X"," ")</f>
        <v xml:space="preserve"> </v>
      </c>
      <c r="O132" s="2" t="str">
        <f>IF(AND(J130="MODERATE",I130="MODERATE")=TRUE,"X"," ")</f>
        <v xml:space="preserve"> </v>
      </c>
      <c r="P132" s="3" t="str">
        <f>IF(AND(J130="HIGH",I130="MODERATE")=TRUE,"X"," ")</f>
        <v xml:space="preserve"> </v>
      </c>
      <c r="Q132" s="20" t="str">
        <f>IF(AND(J130="VERY HIGH",I130="MODERATE")=TRUE,"X"," ")</f>
        <v xml:space="preserve"> </v>
      </c>
      <c r="R132" s="49"/>
      <c r="S132" s="46"/>
      <c r="T132" s="49"/>
      <c r="U132" s="46"/>
      <c r="V132" s="46"/>
      <c r="W132" s="41"/>
      <c r="X132" s="41"/>
    </row>
    <row r="133" spans="1:24" ht="14.25" customHeight="1" x14ac:dyDescent="0.2">
      <c r="A133" s="59"/>
      <c r="B133" s="56"/>
      <c r="C133" s="56"/>
      <c r="D133" s="46"/>
      <c r="E133" s="46"/>
      <c r="F133" s="46"/>
      <c r="G133" s="53"/>
      <c r="H133" s="49"/>
      <c r="I133" s="46"/>
      <c r="J133" s="46"/>
      <c r="K133" s="65"/>
      <c r="L133" s="14" t="s">
        <v>16</v>
      </c>
      <c r="M133" s="1" t="str">
        <f>IF(AND(J130="VERY LOW",I130="LOW")=TRUE,"X"," ")</f>
        <v xml:space="preserve"> </v>
      </c>
      <c r="N133" s="4" t="str">
        <f>IF(AND(J130="LOW",I130="LOW")=TRUE,"X"," ")</f>
        <v xml:space="preserve"> </v>
      </c>
      <c r="O133" s="2" t="str">
        <f>IF(AND(J130="MODERATE",I130="LOW")=TRUE,"X"," ")</f>
        <v xml:space="preserve"> </v>
      </c>
      <c r="P133" s="3" t="str">
        <f>IF(AND(J130="HIGH",I130="LOW")=TRUE,"X"," ")</f>
        <v xml:space="preserve"> </v>
      </c>
      <c r="Q133" s="20" t="str">
        <f>IF(AND(J130="VERY HIGH",I130="LOW")=TRUE,"X"," ")</f>
        <v xml:space="preserve"> </v>
      </c>
      <c r="R133" s="49"/>
      <c r="S133" s="46"/>
      <c r="T133" s="49"/>
      <c r="U133" s="46"/>
      <c r="V133" s="46"/>
      <c r="W133" s="41"/>
      <c r="X133" s="41"/>
    </row>
    <row r="134" spans="1:24" ht="14.25" customHeight="1" x14ac:dyDescent="0.2">
      <c r="A134" s="59"/>
      <c r="B134" s="56"/>
      <c r="C134" s="56"/>
      <c r="D134" s="46"/>
      <c r="E134" s="46"/>
      <c r="F134" s="46"/>
      <c r="G134" s="53"/>
      <c r="H134" s="49"/>
      <c r="I134" s="46"/>
      <c r="J134" s="46"/>
      <c r="K134" s="65"/>
      <c r="L134" s="14" t="s">
        <v>17</v>
      </c>
      <c r="M134" s="5" t="str">
        <f>IF(AND(J130="VERY LOW",I130="VERY LOW")=TRUE,"X"," ")</f>
        <v xml:space="preserve"> </v>
      </c>
      <c r="N134" s="6" t="str">
        <f>IF(AND(J130="LOW",I130="VERY LOW")=TRUE,"X"," ")</f>
        <v xml:space="preserve"> </v>
      </c>
      <c r="O134" s="6" t="str">
        <f>IF(AND(J130="MODERATE",I130="VERY LOW")=TRUE,"X"," ")</f>
        <v xml:space="preserve"> </v>
      </c>
      <c r="P134" s="7" t="str">
        <f>IF(AND(J130="HIGH",I130="VERY LOW")=TRUE,"X"," ")</f>
        <v xml:space="preserve"> </v>
      </c>
      <c r="Q134" s="21" t="str">
        <f>IF(AND(J130="VERY HIGH",I130="VERY LOW")=TRUE,"X"," ")</f>
        <v xml:space="preserve"> </v>
      </c>
      <c r="R134" s="49"/>
      <c r="S134" s="46"/>
      <c r="T134" s="49"/>
      <c r="U134" s="46"/>
      <c r="V134" s="46"/>
      <c r="W134" s="41"/>
      <c r="X134" s="41"/>
    </row>
    <row r="135" spans="1:24" ht="14.25" customHeight="1" x14ac:dyDescent="0.4">
      <c r="A135" s="59"/>
      <c r="B135" s="56"/>
      <c r="C135" s="56"/>
      <c r="D135" s="46"/>
      <c r="E135" s="46"/>
      <c r="F135" s="46"/>
      <c r="G135" s="53"/>
      <c r="H135" s="49"/>
      <c r="I135" s="46"/>
      <c r="J135" s="46"/>
      <c r="K135" s="65"/>
      <c r="L135" s="8"/>
      <c r="M135" s="13" t="s">
        <v>17</v>
      </c>
      <c r="N135" s="13" t="s">
        <v>16</v>
      </c>
      <c r="O135" s="13" t="s">
        <v>15</v>
      </c>
      <c r="P135" s="13" t="s">
        <v>14</v>
      </c>
      <c r="Q135" s="22" t="s">
        <v>13</v>
      </c>
      <c r="R135" s="49"/>
      <c r="S135" s="46"/>
      <c r="T135" s="49"/>
      <c r="U135" s="46"/>
      <c r="V135" s="46"/>
      <c r="W135" s="41"/>
      <c r="X135" s="41"/>
    </row>
    <row r="136" spans="1:24" ht="11.25" customHeight="1" x14ac:dyDescent="0.4">
      <c r="A136" s="60"/>
      <c r="B136" s="57"/>
      <c r="C136" s="57"/>
      <c r="D136" s="47"/>
      <c r="E136" s="47"/>
      <c r="F136" s="47"/>
      <c r="G136" s="54"/>
      <c r="H136" s="50"/>
      <c r="I136" s="47"/>
      <c r="J136" s="47"/>
      <c r="K136" s="23"/>
      <c r="L136" s="9"/>
      <c r="M136" s="61" t="s">
        <v>1</v>
      </c>
      <c r="N136" s="61"/>
      <c r="O136" s="61"/>
      <c r="P136" s="62"/>
      <c r="Q136" s="63"/>
      <c r="R136" s="50"/>
      <c r="S136" s="47"/>
      <c r="T136" s="50"/>
      <c r="U136" s="47"/>
      <c r="V136" s="47"/>
      <c r="W136" s="41"/>
      <c r="X136" s="41"/>
    </row>
    <row r="137" spans="1:24" ht="14.25" customHeight="1" x14ac:dyDescent="0.2"/>
    <row r="138" spans="1:24" ht="14.25" customHeight="1" x14ac:dyDescent="0.2"/>
    <row r="139" spans="1:24" ht="14.25" customHeight="1" x14ac:dyDescent="0.2"/>
    <row r="140" spans="1:24" ht="14.25" customHeight="1" x14ac:dyDescent="0.2"/>
    <row r="141" spans="1:24" ht="14.25" customHeight="1" x14ac:dyDescent="0.2"/>
    <row r="142" spans="1:24" ht="14.25" customHeight="1" x14ac:dyDescent="0.2"/>
    <row r="143" spans="1:24" ht="11.25" customHeight="1" x14ac:dyDescent="0.2"/>
    <row r="144" spans="1:2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1.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1.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1.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1.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1.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1.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1.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1.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1.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1.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1.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1.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1.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1.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1.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1.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1.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1.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1.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1.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1.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1.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1.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1.25" customHeight="1" x14ac:dyDescent="0.2"/>
    <row r="312" ht="27.75" customHeight="1" x14ac:dyDescent="0.2"/>
  </sheetData>
  <mergeCells count="368">
    <mergeCell ref="A74:A80"/>
    <mergeCell ref="K74:K79"/>
    <mergeCell ref="M80:Q80"/>
    <mergeCell ref="X74:X80"/>
    <mergeCell ref="R74:R80"/>
    <mergeCell ref="S74:S80"/>
    <mergeCell ref="T74:T80"/>
    <mergeCell ref="U74:U80"/>
    <mergeCell ref="V74:V80"/>
    <mergeCell ref="W74:W80"/>
    <mergeCell ref="E130:E136"/>
    <mergeCell ref="F130:F136"/>
    <mergeCell ref="G130:G136"/>
    <mergeCell ref="H130:H136"/>
    <mergeCell ref="A130:A136"/>
    <mergeCell ref="B130:B136"/>
    <mergeCell ref="D130:D136"/>
    <mergeCell ref="C130:C136"/>
    <mergeCell ref="X130:X136"/>
    <mergeCell ref="R130:R136"/>
    <mergeCell ref="S130:S136"/>
    <mergeCell ref="T130:T136"/>
    <mergeCell ref="U130:U136"/>
    <mergeCell ref="I130:I136"/>
    <mergeCell ref="J130:J136"/>
    <mergeCell ref="K130:K135"/>
    <mergeCell ref="V130:V136"/>
    <mergeCell ref="M136:Q136"/>
    <mergeCell ref="W130:W136"/>
    <mergeCell ref="X123:X129"/>
    <mergeCell ref="M129:Q129"/>
    <mergeCell ref="R123:R129"/>
    <mergeCell ref="S123:S129"/>
    <mergeCell ref="T123:T129"/>
    <mergeCell ref="U123:U129"/>
    <mergeCell ref="I123:I129"/>
    <mergeCell ref="J123:J129"/>
    <mergeCell ref="K123:K128"/>
    <mergeCell ref="V123:V129"/>
    <mergeCell ref="W123:W129"/>
    <mergeCell ref="E123:E129"/>
    <mergeCell ref="F123:F129"/>
    <mergeCell ref="G123:G129"/>
    <mergeCell ref="H123:H129"/>
    <mergeCell ref="A123:A129"/>
    <mergeCell ref="B123:B129"/>
    <mergeCell ref="D123:D129"/>
    <mergeCell ref="C123:C129"/>
    <mergeCell ref="X116:X122"/>
    <mergeCell ref="M122:Q122"/>
    <mergeCell ref="R116:R122"/>
    <mergeCell ref="S116:S122"/>
    <mergeCell ref="T116:T122"/>
    <mergeCell ref="I116:I122"/>
    <mergeCell ref="J116:J122"/>
    <mergeCell ref="K116:K121"/>
    <mergeCell ref="V116:V122"/>
    <mergeCell ref="W116:W122"/>
    <mergeCell ref="U116:U122"/>
    <mergeCell ref="E116:E122"/>
    <mergeCell ref="F116:F122"/>
    <mergeCell ref="G116:G122"/>
    <mergeCell ref="H116:H122"/>
    <mergeCell ref="A116:A122"/>
    <mergeCell ref="B116:B122"/>
    <mergeCell ref="D116:D122"/>
    <mergeCell ref="C116:C122"/>
    <mergeCell ref="X109:X115"/>
    <mergeCell ref="M115:Q115"/>
    <mergeCell ref="R109:R115"/>
    <mergeCell ref="S109:S115"/>
    <mergeCell ref="T109:T115"/>
    <mergeCell ref="I109:I115"/>
    <mergeCell ref="J109:J115"/>
    <mergeCell ref="K109:K114"/>
    <mergeCell ref="V109:V115"/>
    <mergeCell ref="W109:W115"/>
    <mergeCell ref="U109:U115"/>
    <mergeCell ref="E109:E115"/>
    <mergeCell ref="F109:F115"/>
    <mergeCell ref="G109:G115"/>
    <mergeCell ref="H109:H115"/>
    <mergeCell ref="A109:A115"/>
    <mergeCell ref="B109:B115"/>
    <mergeCell ref="D109:D115"/>
    <mergeCell ref="C109:C115"/>
    <mergeCell ref="K102:K107"/>
    <mergeCell ref="M108:Q108"/>
    <mergeCell ref="E102:E108"/>
    <mergeCell ref="F102:F108"/>
    <mergeCell ref="G102:G108"/>
    <mergeCell ref="H102:H108"/>
    <mergeCell ref="I102:I108"/>
    <mergeCell ref="M94:Q94"/>
    <mergeCell ref="K88:K93"/>
    <mergeCell ref="G88:G94"/>
    <mergeCell ref="H88:H94"/>
    <mergeCell ref="I88:I94"/>
    <mergeCell ref="J88:J94"/>
    <mergeCell ref="A95:A101"/>
    <mergeCell ref="A102:A108"/>
    <mergeCell ref="A81:A87"/>
    <mergeCell ref="A88:A94"/>
    <mergeCell ref="C88:C94"/>
    <mergeCell ref="B102:B108"/>
    <mergeCell ref="D102:D108"/>
    <mergeCell ref="C102:C108"/>
    <mergeCell ref="M87:Q87"/>
    <mergeCell ref="K81:K86"/>
    <mergeCell ref="X81:X87"/>
    <mergeCell ref="S81:S87"/>
    <mergeCell ref="R81:R87"/>
    <mergeCell ref="T81:T87"/>
    <mergeCell ref="U81:U87"/>
    <mergeCell ref="V81:V87"/>
    <mergeCell ref="W81:W87"/>
    <mergeCell ref="X53:X59"/>
    <mergeCell ref="S53:S59"/>
    <mergeCell ref="T53:T59"/>
    <mergeCell ref="U53:U59"/>
    <mergeCell ref="V53:V59"/>
    <mergeCell ref="A67:A73"/>
    <mergeCell ref="K60:K65"/>
    <mergeCell ref="M66:Q66"/>
    <mergeCell ref="A60:A66"/>
    <mergeCell ref="B60:B66"/>
    <mergeCell ref="M73:Q73"/>
    <mergeCell ref="K67:K72"/>
    <mergeCell ref="E67:E73"/>
    <mergeCell ref="A53:A59"/>
    <mergeCell ref="K46:K51"/>
    <mergeCell ref="A46:A52"/>
    <mergeCell ref="B46:B52"/>
    <mergeCell ref="D46:D52"/>
    <mergeCell ref="C46:C52"/>
    <mergeCell ref="C53:C59"/>
    <mergeCell ref="E46:E52"/>
    <mergeCell ref="W53:W59"/>
    <mergeCell ref="R53:R59"/>
    <mergeCell ref="M59:Q59"/>
    <mergeCell ref="K53:K58"/>
    <mergeCell ref="X39:X45"/>
    <mergeCell ref="R39:R45"/>
    <mergeCell ref="S39:S45"/>
    <mergeCell ref="T39:T45"/>
    <mergeCell ref="U39:U45"/>
    <mergeCell ref="M52:Q52"/>
    <mergeCell ref="I46:I52"/>
    <mergeCell ref="J46:J52"/>
    <mergeCell ref="F46:F52"/>
    <mergeCell ref="G46:G52"/>
    <mergeCell ref="H46:H52"/>
    <mergeCell ref="W46:W52"/>
    <mergeCell ref="X46:X52"/>
    <mergeCell ref="R46:R52"/>
    <mergeCell ref="S46:S52"/>
    <mergeCell ref="T46:T52"/>
    <mergeCell ref="U46:U52"/>
    <mergeCell ref="V46:V52"/>
    <mergeCell ref="K18:K23"/>
    <mergeCell ref="M24:Q24"/>
    <mergeCell ref="M45:Q45"/>
    <mergeCell ref="K39:K44"/>
    <mergeCell ref="H39:H45"/>
    <mergeCell ref="I39:I45"/>
    <mergeCell ref="J39:J45"/>
    <mergeCell ref="V39:V45"/>
    <mergeCell ref="W39:W45"/>
    <mergeCell ref="M38:Q38"/>
    <mergeCell ref="M31:Q31"/>
    <mergeCell ref="R25:R31"/>
    <mergeCell ref="S25:S31"/>
    <mergeCell ref="T25:T31"/>
    <mergeCell ref="U25:U31"/>
    <mergeCell ref="V25:V31"/>
    <mergeCell ref="W25:W31"/>
    <mergeCell ref="A11:A17"/>
    <mergeCell ref="M17:Q17"/>
    <mergeCell ref="K11:K16"/>
    <mergeCell ref="E18:E24"/>
    <mergeCell ref="F18:F24"/>
    <mergeCell ref="G11:G17"/>
    <mergeCell ref="A32:A38"/>
    <mergeCell ref="B32:B38"/>
    <mergeCell ref="D32:D38"/>
    <mergeCell ref="C32:C38"/>
    <mergeCell ref="H32:H38"/>
    <mergeCell ref="I32:I38"/>
    <mergeCell ref="F32:F38"/>
    <mergeCell ref="G32:G38"/>
    <mergeCell ref="J32:J38"/>
    <mergeCell ref="A18:A24"/>
    <mergeCell ref="A39:A45"/>
    <mergeCell ref="K32:K37"/>
    <mergeCell ref="A25:A31"/>
    <mergeCell ref="K25:K30"/>
    <mergeCell ref="E25:E31"/>
    <mergeCell ref="B39:B45"/>
    <mergeCell ref="D39:D45"/>
    <mergeCell ref="C39:C45"/>
    <mergeCell ref="E32:E38"/>
    <mergeCell ref="A1:X1"/>
    <mergeCell ref="K3:Q3"/>
    <mergeCell ref="M10:Q10"/>
    <mergeCell ref="T2:V2"/>
    <mergeCell ref="R2:S2"/>
    <mergeCell ref="K4:K9"/>
    <mergeCell ref="W2:X2"/>
    <mergeCell ref="H2:Q2"/>
    <mergeCell ref="A2:G2"/>
    <mergeCell ref="A4:A10"/>
    <mergeCell ref="M101:Q101"/>
    <mergeCell ref="K95:K100"/>
    <mergeCell ref="X95:X101"/>
    <mergeCell ref="R95:R101"/>
    <mergeCell ref="S95:S101"/>
    <mergeCell ref="T95:T101"/>
    <mergeCell ref="U95:U101"/>
    <mergeCell ref="V95:V101"/>
    <mergeCell ref="W95:W101"/>
    <mergeCell ref="E39:E45"/>
    <mergeCell ref="F39:F45"/>
    <mergeCell ref="G39:G45"/>
    <mergeCell ref="E11:E17"/>
    <mergeCell ref="F11:F17"/>
    <mergeCell ref="H4:H10"/>
    <mergeCell ref="J4:J10"/>
    <mergeCell ref="D88:D94"/>
    <mergeCell ref="E88:E94"/>
    <mergeCell ref="F88:F94"/>
    <mergeCell ref="B4:B10"/>
    <mergeCell ref="E4:E10"/>
    <mergeCell ref="F4:F10"/>
    <mergeCell ref="G4:G10"/>
    <mergeCell ref="I4:I10"/>
    <mergeCell ref="C4:C10"/>
    <mergeCell ref="D4:D10"/>
    <mergeCell ref="F25:F31"/>
    <mergeCell ref="G25:G31"/>
    <mergeCell ref="B25:B31"/>
    <mergeCell ref="D25:D31"/>
    <mergeCell ref="C25:C31"/>
    <mergeCell ref="H25:H31"/>
    <mergeCell ref="I25:I31"/>
    <mergeCell ref="J25:J31"/>
    <mergeCell ref="B11:B17"/>
    <mergeCell ref="D11:D17"/>
    <mergeCell ref="H11:H17"/>
    <mergeCell ref="I11:I17"/>
    <mergeCell ref="C11:C17"/>
    <mergeCell ref="G18:G24"/>
    <mergeCell ref="B18:B24"/>
    <mergeCell ref="D18:D24"/>
    <mergeCell ref="C18:C24"/>
    <mergeCell ref="H18:H24"/>
    <mergeCell ref="I18:I24"/>
    <mergeCell ref="J18:J24"/>
    <mergeCell ref="J11:J17"/>
    <mergeCell ref="D60:D66"/>
    <mergeCell ref="C60:C66"/>
    <mergeCell ref="I53:I59"/>
    <mergeCell ref="J53:J59"/>
    <mergeCell ref="E53:E59"/>
    <mergeCell ref="F53:F59"/>
    <mergeCell ref="G53:G59"/>
    <mergeCell ref="H53:H59"/>
    <mergeCell ref="B53:B59"/>
    <mergeCell ref="D53:D59"/>
    <mergeCell ref="I60:I66"/>
    <mergeCell ref="J60:J66"/>
    <mergeCell ref="E60:E66"/>
    <mergeCell ref="F60:F66"/>
    <mergeCell ref="G60:G66"/>
    <mergeCell ref="H60:H66"/>
    <mergeCell ref="F67:F73"/>
    <mergeCell ref="G67:G73"/>
    <mergeCell ref="H67:H73"/>
    <mergeCell ref="B67:B73"/>
    <mergeCell ref="D67:D73"/>
    <mergeCell ref="C67:C73"/>
    <mergeCell ref="I67:I73"/>
    <mergeCell ref="J67:J73"/>
    <mergeCell ref="E74:E80"/>
    <mergeCell ref="F74:F80"/>
    <mergeCell ref="G74:G80"/>
    <mergeCell ref="H74:H80"/>
    <mergeCell ref="B74:B80"/>
    <mergeCell ref="D74:D80"/>
    <mergeCell ref="C74:C80"/>
    <mergeCell ref="I74:I80"/>
    <mergeCell ref="J74:J80"/>
    <mergeCell ref="E81:E87"/>
    <mergeCell ref="F81:F87"/>
    <mergeCell ref="G81:G87"/>
    <mergeCell ref="H81:H87"/>
    <mergeCell ref="J81:J87"/>
    <mergeCell ref="I81:I87"/>
    <mergeCell ref="B95:B101"/>
    <mergeCell ref="D95:D101"/>
    <mergeCell ref="C95:C101"/>
    <mergeCell ref="B81:B87"/>
    <mergeCell ref="B88:B94"/>
    <mergeCell ref="D81:D87"/>
    <mergeCell ref="I95:I101"/>
    <mergeCell ref="J95:J101"/>
    <mergeCell ref="E95:E101"/>
    <mergeCell ref="F95:F101"/>
    <mergeCell ref="G95:G101"/>
    <mergeCell ref="H95:H101"/>
    <mergeCell ref="C81:C87"/>
    <mergeCell ref="J102:J108"/>
    <mergeCell ref="X88:X94"/>
    <mergeCell ref="T88:T94"/>
    <mergeCell ref="U88:U94"/>
    <mergeCell ref="V88:V94"/>
    <mergeCell ref="W88:W94"/>
    <mergeCell ref="R88:R94"/>
    <mergeCell ref="S88:S94"/>
    <mergeCell ref="W4:W10"/>
    <mergeCell ref="U4:U10"/>
    <mergeCell ref="V4:V10"/>
    <mergeCell ref="R4:R10"/>
    <mergeCell ref="S4:S10"/>
    <mergeCell ref="X4:X10"/>
    <mergeCell ref="T4:T10"/>
    <mergeCell ref="V32:V38"/>
    <mergeCell ref="W32:W38"/>
    <mergeCell ref="X32:X38"/>
    <mergeCell ref="R32:R38"/>
    <mergeCell ref="S32:S38"/>
    <mergeCell ref="T32:T38"/>
    <mergeCell ref="U32:U38"/>
    <mergeCell ref="V18:V24"/>
    <mergeCell ref="X25:X31"/>
    <mergeCell ref="V11:V17"/>
    <mergeCell ref="W18:W24"/>
    <mergeCell ref="X18:X24"/>
    <mergeCell ref="X11:X17"/>
    <mergeCell ref="W11:W17"/>
    <mergeCell ref="R11:R17"/>
    <mergeCell ref="S11:S17"/>
    <mergeCell ref="T11:T17"/>
    <mergeCell ref="U11:U17"/>
    <mergeCell ref="U18:U24"/>
    <mergeCell ref="R18:R24"/>
    <mergeCell ref="S18:S24"/>
    <mergeCell ref="T18:T24"/>
    <mergeCell ref="X102:X108"/>
    <mergeCell ref="R102:R108"/>
    <mergeCell ref="S102:S108"/>
    <mergeCell ref="T102:T108"/>
    <mergeCell ref="V102:V108"/>
    <mergeCell ref="W102:W108"/>
    <mergeCell ref="U102:U108"/>
    <mergeCell ref="X60:X66"/>
    <mergeCell ref="R60:R66"/>
    <mergeCell ref="S60:S66"/>
    <mergeCell ref="T60:T66"/>
    <mergeCell ref="U60:U66"/>
    <mergeCell ref="V60:V66"/>
    <mergeCell ref="W60:W66"/>
    <mergeCell ref="X67:X73"/>
    <mergeCell ref="R67:R73"/>
    <mergeCell ref="S67:S73"/>
    <mergeCell ref="T67:T73"/>
    <mergeCell ref="U67:U73"/>
    <mergeCell ref="V67:V73"/>
    <mergeCell ref="W67:W73"/>
  </mergeCells>
  <phoneticPr fontId="2" type="noConversion"/>
  <dataValidations xWindow="729" yWindow="374" count="33">
    <dataValidation allowBlank="1" showInputMessage="1" showErrorMessage="1" promptTitle="Low Probability" prompt="Probability that this risk will occur is low.  Percentage assigned to the low rate is 30%." sqref="L126 L133 L119 L112 L56 L7 L49 L21 L98 L35 L70 L84 L28 L63 L42 L14 L91 L105 L77"/>
    <dataValidation allowBlank="1" showInputMessage="1" showErrorMessage="1" promptTitle="Very Low Probability" prompt="Probability that this risk will occur is very low.  Percentage assigned to the very low rate is 10%." sqref="L127 L134 L120 L113 L57 L8 L50 L22 L99 L36 L71 L85 L29 L64 L43 L15 L92 L106 L78"/>
    <dataValidation allowBlank="1" showInputMessage="1" showErrorMessage="1" promptTitle="High Probability" prompt="Probability that this risk will occur is high.  Percentage assigned to the high rate is 70%." sqref="L124 L131 L117 L110 L54 L5 L47 L19 L96 L33 L68 L82 L26 L61 L40 L12 L89 L103 L75"/>
    <dataValidation allowBlank="1" showInputMessage="1" showErrorMessage="1" promptTitle="Very High Probability" prompt="Probability that this risk will occur is very high.  Percentage assigned to the very high rate is 90%." sqref="L123 L130 L116 L109 L53 L4 L46 L18 L95 L32 L67 L81 L25 L60 L39 L11 L88 L102 L74"/>
    <dataValidation allowBlank="1" showErrorMessage="1" promptTitle="Impact" prompt="The severity of the risk's effect on the project objectives" sqref="K129:L129 K136:L136 K122:L122 K115:L115 K59:L59 K10:L10 K24:L24 K101:L101 K38:L38 K108:L108 K87:L87 K52:L52 K31:L31 K66:L66 K45:L45 K17:L17 K94:L94 K73:L73 K80:L80"/>
    <dataValidation allowBlank="1" showInputMessage="1" showErrorMessage="1" promptTitle="Very High Impact" prompt="Impact of this risk is very high._x000a__x000a_Change in cost is greater than 2% of the total base project cost." sqref="Q121 Q128 Q135"/>
    <dataValidation allowBlank="1" showInputMessage="1" showErrorMessage="1" promptTitle="High Impact" prompt="The impact of this risk is high._x000a__x000a_Change in the cost is less then 2% but greater than 1.5% of the total base project cost._x000a__x000a__x000a_" sqref="P121 P128 P135"/>
    <dataValidation allowBlank="1" showInputMessage="1" showErrorMessage="1" promptTitle="Moderate impact" prompt="The impact of this risk is moderate._x000a__x000a_Change in the cost is less than 1.5%  but greater than 1% of the total project base cost._x000a_" sqref="O121 O128 O135"/>
    <dataValidation allowBlank="1" showInputMessage="1" showErrorMessage="1" promptTitle="Low Impact" prompt="Impact of this risk is low._x000a__x000a_Change in the cost is less than 1% but greater than .5% of the total base project cost." sqref="N121 N128 N135"/>
    <dataValidation allowBlank="1" showInputMessage="1" showErrorMessage="1" promptTitle="Very Low Impact" prompt="Impact of this risk is very low_x000a__x000a_Change in the cost is less than 0.5% of the total base project cost._x000a__x000a_ " sqref="M121 M128 M135"/>
    <dataValidation allowBlank="1" showInputMessage="1" showErrorMessage="1" promptTitle="Moderate Probability" prompt="Probability that this risk will occur is moderate.  Percentage assigned to the moderate rate is 50%." sqref="L118 L125 L132"/>
    <dataValidation allowBlank="1" showInputMessage="1" showErrorMessage="1" promptTitle="Medium Probability" prompt="Probability that this risk will occur is medium.  Percentage assigned to the medium rate is 50%." sqref="L104 L111 L48 L62 L69 L83 L97 L34 L13 L20 L27 L41 L6 L55 L90 L76"/>
    <dataValidation allowBlank="1" showInputMessage="1" showErrorMessage="1" promptTitle="Very Low Impact" prompt="Impact of this risk is very low_x000a__x000a__x000a__x000a_ " sqref="M107 M114 M93 M100"/>
    <dataValidation allowBlank="1" showInputMessage="1" showErrorMessage="1" promptTitle="Low Impact" prompt="Impact of this risk is low._x000a__x000a_" sqref="N107 N114 N93 N100"/>
    <dataValidation allowBlank="1" showInputMessage="1" showErrorMessage="1" promptTitle="Medium impact" prompt="The impact of this risk is medium._x000a__x000a_" sqref="O107 O114 O93 O100"/>
    <dataValidation allowBlank="1" showInputMessage="1" showErrorMessage="1" promptTitle="Very High Impact" prompt="Impact of this risk is very high._x000a__x000a_" sqref="Q107 Q114 Q93 Q100"/>
    <dataValidation allowBlank="1" showInputMessage="1" showErrorMessage="1" promptTitle="Very Low Impact" prompt="Impact of this risk is very low_x000a__x000a_Minimal schedule impact_x000a__x000a_ " sqref="M72 M9 M51 M79"/>
    <dataValidation allowBlank="1" showInputMessage="1" showErrorMessage="1" promptTitle="Low Impact" prompt="Impact of this risk is low._x000a__x000a_Less than 3 month delay" sqref="N72 N9 N51 N79"/>
    <dataValidation allowBlank="1" showInputMessage="1" showErrorMessage="1" promptTitle="Medium impact" prompt="The impact of this risk is medium._x000a__x000a_Delay of 3 to 6 months_x000a_" sqref="O72 O9 O51 O79"/>
    <dataValidation allowBlank="1" showInputMessage="1" showErrorMessage="1" promptTitle="High Impact" prompt="The impact of this risk is high._x000a__x000a_Delay of 6 to 9 months_x000a__x000a__x000a_" sqref="P72 P9 P51 P79"/>
    <dataValidation allowBlank="1" showInputMessage="1" showErrorMessage="1" promptTitle="Very High Impact" prompt="Impact of this risk is very high._x000a__x000a_Greater than 9 month delay" sqref="Q72 Q9 Q51 Q79"/>
    <dataValidation allowBlank="1" showInputMessage="1" showErrorMessage="1" promptTitle="High Impact" prompt="The impact of this risk is high._x000a__x000a__x000a__x000a_" sqref="P114 P93 P100 P107"/>
    <dataValidation allowBlank="1" showInputMessage="1" showErrorMessage="1" promptTitle="Very Low Impact" prompt="Impact of this risk is very low_x000a__x000a_Change in the cost is not significant to the total base project cost._x000a__x000a_ " sqref="M37 M65 M30 M86 M44 M58 M16 M23"/>
    <dataValidation allowBlank="1" showInputMessage="1" showErrorMessage="1" promptTitle="Low Impact" prompt="Impact of this risk is low._x000a__x000a_Change in the cost is less than 5% of the total base project cost." sqref="N37 N65 N30 N86 N44 N58 N16 N23"/>
    <dataValidation allowBlank="1" showInputMessage="1" showErrorMessage="1" promptTitle="Medium impact" prompt="The impact of this risk is medium._x000a__x000a_Change in the cost is less than 7%  but greater than 5% of the total project base cost._x000a_" sqref="O37 O65 O30 O86 O44 O58 O16 O23"/>
    <dataValidation allowBlank="1" showInputMessage="1" showErrorMessage="1" promptTitle="High Impact" prompt="The impact of this risk is high._x000a__x000a_Change in the cost is less then 10% but greater than 7% of the total base project cost._x000a__x000a__x000a_" sqref="P37 P65 P30 P86 P44 P58 P16 P23"/>
    <dataValidation allowBlank="1" showInputMessage="1" showErrorMessage="1" promptTitle="Very High Impact" prompt="Impact of this risk is very high._x000a__x000a_Change in cost is greater than 10% of the total base project cost." sqref="Q37 Q65 Q30 Q86 Q44 Q58 Q16 Q23"/>
    <dataValidation type="list" allowBlank="1" showInputMessage="1" showErrorMessage="1" sqref="I4:J136">
      <formula1>"Very High,High,Moderate,Low,Very Low"</formula1>
    </dataValidation>
    <dataValidation type="list" allowBlank="1" showInputMessage="1" showErrorMessage="1" sqref="B4:B136">
      <formula1>"Active,Dormant,Retired"</formula1>
    </dataValidation>
    <dataValidation type="list" allowBlank="1" showInputMessage="1" showErrorMessage="1" sqref="C4:C136">
      <formula1>"Construction,Design,Environment,External,Organization,Project Management,Right of Way"</formula1>
    </dataValidation>
    <dataValidation type="list" allowBlank="1" showInputMessage="1" showErrorMessage="1" sqref="G4:G136">
      <formula1>"Threat,Opportunity"</formula1>
    </dataValidation>
    <dataValidation type="list" allowBlank="1" showInputMessage="1" showErrorMessage="1" sqref="H4:H136">
      <formula1>"Cost,Time,Scope,Quality"</formula1>
    </dataValidation>
    <dataValidation type="list" allowBlank="1" showInputMessage="1" showErrorMessage="1" sqref="R4:R136">
      <formula1>"Accept,Avoid,Enhance,Exploit,Mitigate,Share,Transfer"</formula1>
    </dataValidation>
  </dataValidations>
  <pageMargins left="0.25" right="0.25" top="1" bottom="1" header="0.5" footer="0.5"/>
  <pageSetup paperSize="17" scale="8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sqref="A1:E1"/>
    </sheetView>
  </sheetViews>
  <sheetFormatPr defaultRowHeight="12.75" x14ac:dyDescent="0.2"/>
  <cols>
    <col min="1" max="1" width="59.85546875" customWidth="1"/>
    <col min="5" max="5" width="45.5703125" customWidth="1"/>
  </cols>
  <sheetData>
    <row r="1" spans="1:5" ht="23.25" customHeight="1" x14ac:dyDescent="0.2">
      <c r="A1" s="86" t="s">
        <v>126</v>
      </c>
      <c r="B1" s="87"/>
      <c r="C1" s="87"/>
      <c r="D1" s="87"/>
      <c r="E1" s="87"/>
    </row>
    <row r="2" spans="1:5" ht="67.5" customHeight="1" x14ac:dyDescent="0.2">
      <c r="A2" s="88" t="s">
        <v>84</v>
      </c>
      <c r="B2" s="87"/>
      <c r="C2" s="87"/>
      <c r="D2" s="87"/>
      <c r="E2" s="87"/>
    </row>
    <row r="3" spans="1:5" ht="24" customHeight="1" x14ac:dyDescent="0.2">
      <c r="A3" s="28" t="s">
        <v>85</v>
      </c>
      <c r="E3" s="28" t="s">
        <v>127</v>
      </c>
    </row>
    <row r="4" spans="1:5" ht="24" customHeight="1" x14ac:dyDescent="0.2">
      <c r="A4" s="29" t="s">
        <v>86</v>
      </c>
      <c r="E4" s="29" t="s">
        <v>128</v>
      </c>
    </row>
    <row r="5" spans="1:5" ht="12.75" customHeight="1" x14ac:dyDescent="0.2">
      <c r="A5" s="30" t="s">
        <v>87</v>
      </c>
      <c r="E5" s="82" t="s">
        <v>129</v>
      </c>
    </row>
    <row r="6" spans="1:5" ht="12.75" customHeight="1" x14ac:dyDescent="0.2">
      <c r="A6" s="31" t="s">
        <v>88</v>
      </c>
      <c r="E6" s="83"/>
    </row>
    <row r="7" spans="1:5" ht="12.75" customHeight="1" x14ac:dyDescent="0.2">
      <c r="A7" s="31" t="s">
        <v>89</v>
      </c>
      <c r="E7" s="83"/>
    </row>
    <row r="8" spans="1:5" ht="12" customHeight="1" x14ac:dyDescent="0.2">
      <c r="A8" s="31" t="s">
        <v>90</v>
      </c>
      <c r="E8" s="84"/>
    </row>
    <row r="9" spans="1:5" ht="12.75" customHeight="1" x14ac:dyDescent="0.2">
      <c r="A9" s="31" t="s">
        <v>91</v>
      </c>
      <c r="E9" s="84"/>
    </row>
    <row r="10" spans="1:5" ht="12.75" customHeight="1" x14ac:dyDescent="0.2">
      <c r="A10" s="31" t="s">
        <v>92</v>
      </c>
      <c r="E10" s="85"/>
    </row>
    <row r="11" spans="1:5" ht="24" customHeight="1" x14ac:dyDescent="0.2">
      <c r="A11" s="29" t="s">
        <v>93</v>
      </c>
      <c r="E11" s="29" t="s">
        <v>104</v>
      </c>
    </row>
    <row r="12" spans="1:5" ht="12.75" customHeight="1" x14ac:dyDescent="0.2">
      <c r="A12" s="31" t="s">
        <v>40</v>
      </c>
      <c r="E12" s="81" t="s">
        <v>130</v>
      </c>
    </row>
    <row r="13" spans="1:5" ht="12.75" customHeight="1" x14ac:dyDescent="0.2">
      <c r="A13" s="31" t="s">
        <v>94</v>
      </c>
      <c r="E13" s="81"/>
    </row>
    <row r="14" spans="1:5" ht="12.75" customHeight="1" x14ac:dyDescent="0.2">
      <c r="A14" s="31" t="s">
        <v>95</v>
      </c>
      <c r="E14" s="81"/>
    </row>
    <row r="15" spans="1:5" ht="12.75" customHeight="1" x14ac:dyDescent="0.2">
      <c r="A15" s="31" t="s">
        <v>96</v>
      </c>
      <c r="E15" s="81"/>
    </row>
    <row r="16" spans="1:5" ht="12.75" customHeight="1" x14ac:dyDescent="0.2">
      <c r="A16" s="31" t="s">
        <v>97</v>
      </c>
      <c r="E16" s="81"/>
    </row>
    <row r="17" spans="1:5" ht="24" customHeight="1" x14ac:dyDescent="0.2">
      <c r="A17" s="29" t="s">
        <v>98</v>
      </c>
      <c r="E17" s="29" t="s">
        <v>109</v>
      </c>
    </row>
    <row r="18" spans="1:5" ht="12.75" customHeight="1" x14ac:dyDescent="0.2">
      <c r="A18" s="31" t="s">
        <v>99</v>
      </c>
      <c r="E18" s="81" t="s">
        <v>131</v>
      </c>
    </row>
    <row r="19" spans="1:5" ht="12.75" customHeight="1" x14ac:dyDescent="0.2">
      <c r="A19" s="31" t="s">
        <v>100</v>
      </c>
      <c r="E19" s="81"/>
    </row>
    <row r="20" spans="1:5" ht="12.75" customHeight="1" x14ac:dyDescent="0.2">
      <c r="A20" s="31" t="s">
        <v>101</v>
      </c>
      <c r="E20" s="81"/>
    </row>
    <row r="21" spans="1:5" ht="12.75" customHeight="1" x14ac:dyDescent="0.2">
      <c r="A21" s="31" t="s">
        <v>102</v>
      </c>
      <c r="E21" s="81"/>
    </row>
    <row r="22" spans="1:5" ht="12.75" customHeight="1" x14ac:dyDescent="0.2">
      <c r="A22" s="31" t="s">
        <v>103</v>
      </c>
      <c r="E22" s="81"/>
    </row>
    <row r="23" spans="1:5" ht="24" customHeight="1" x14ac:dyDescent="0.2">
      <c r="A23" s="29" t="s">
        <v>104</v>
      </c>
      <c r="E23" s="29" t="s">
        <v>113</v>
      </c>
    </row>
    <row r="24" spans="1:5" ht="12" customHeight="1" x14ac:dyDescent="0.2">
      <c r="A24" s="31" t="s">
        <v>47</v>
      </c>
      <c r="E24" s="81" t="s">
        <v>132</v>
      </c>
    </row>
    <row r="25" spans="1:5" ht="12.75" customHeight="1" x14ac:dyDescent="0.2">
      <c r="A25" s="31" t="s">
        <v>105</v>
      </c>
      <c r="E25" s="81"/>
    </row>
    <row r="26" spans="1:5" ht="12.75" customHeight="1" x14ac:dyDescent="0.2">
      <c r="A26" s="31" t="s">
        <v>106</v>
      </c>
      <c r="E26" s="81"/>
    </row>
    <row r="27" spans="1:5" ht="12.75" customHeight="1" x14ac:dyDescent="0.2">
      <c r="A27" s="31" t="s">
        <v>107</v>
      </c>
      <c r="E27" s="81"/>
    </row>
    <row r="28" spans="1:5" ht="12.75" customHeight="1" x14ac:dyDescent="0.2">
      <c r="A28" s="31" t="s">
        <v>108</v>
      </c>
      <c r="E28" s="81"/>
    </row>
    <row r="29" spans="1:5" ht="24" customHeight="1" x14ac:dyDescent="0.2">
      <c r="A29" s="29" t="s">
        <v>109</v>
      </c>
    </row>
    <row r="30" spans="1:5" ht="12.75" customHeight="1" x14ac:dyDescent="0.2">
      <c r="A30" s="31" t="s">
        <v>5</v>
      </c>
    </row>
    <row r="31" spans="1:5" ht="12.75" customHeight="1" x14ac:dyDescent="0.2">
      <c r="A31" s="31" t="s">
        <v>110</v>
      </c>
    </row>
    <row r="32" spans="1:5" ht="12.75" customHeight="1" x14ac:dyDescent="0.2">
      <c r="A32" s="31" t="s">
        <v>111</v>
      </c>
    </row>
    <row r="33" spans="1:1" ht="12.75" customHeight="1" x14ac:dyDescent="0.2">
      <c r="A33" s="31" t="s">
        <v>114</v>
      </c>
    </row>
    <row r="34" spans="1:1" ht="12.75" customHeight="1" x14ac:dyDescent="0.2">
      <c r="A34" s="31" t="s">
        <v>112</v>
      </c>
    </row>
    <row r="35" spans="1:1" ht="24" customHeight="1" x14ac:dyDescent="0.2">
      <c r="A35" s="29" t="s">
        <v>113</v>
      </c>
    </row>
    <row r="36" spans="1:1" ht="12.75" customHeight="1" x14ac:dyDescent="0.2">
      <c r="A36" s="31" t="s">
        <v>115</v>
      </c>
    </row>
    <row r="37" spans="1:1" ht="12.75" customHeight="1" x14ac:dyDescent="0.2">
      <c r="A37" s="31" t="s">
        <v>116</v>
      </c>
    </row>
    <row r="38" spans="1:1" ht="12.75" customHeight="1" x14ac:dyDescent="0.2">
      <c r="A38" s="31" t="s">
        <v>117</v>
      </c>
    </row>
    <row r="39" spans="1:1" ht="12.75" customHeight="1" x14ac:dyDescent="0.2">
      <c r="A39" s="31" t="s">
        <v>118</v>
      </c>
    </row>
    <row r="40" spans="1:1" x14ac:dyDescent="0.2">
      <c r="A40" s="31" t="s">
        <v>119</v>
      </c>
    </row>
    <row r="41" spans="1:1" ht="22.5" customHeight="1" x14ac:dyDescent="0.2">
      <c r="A41" s="29" t="s">
        <v>120</v>
      </c>
    </row>
    <row r="42" spans="1:1" x14ac:dyDescent="0.2">
      <c r="A42" s="31" t="s">
        <v>121</v>
      </c>
    </row>
    <row r="43" spans="1:1" x14ac:dyDescent="0.2">
      <c r="A43" s="31" t="s">
        <v>122</v>
      </c>
    </row>
    <row r="44" spans="1:1" x14ac:dyDescent="0.2">
      <c r="A44" s="31" t="s">
        <v>123</v>
      </c>
    </row>
    <row r="45" spans="1:1" x14ac:dyDescent="0.2">
      <c r="A45" s="31" t="s">
        <v>124</v>
      </c>
    </row>
    <row r="46" spans="1:1" x14ac:dyDescent="0.2">
      <c r="A46" s="31" t="s">
        <v>125</v>
      </c>
    </row>
    <row r="47" spans="1:1" x14ac:dyDescent="0.2">
      <c r="A47" s="31"/>
    </row>
  </sheetData>
  <mergeCells count="6">
    <mergeCell ref="E24:E28"/>
    <mergeCell ref="E5:E10"/>
    <mergeCell ref="A1:E1"/>
    <mergeCell ref="A2:E2"/>
    <mergeCell ref="E12:E16"/>
    <mergeCell ref="E18:E22"/>
  </mergeCells>
  <phoneticPr fontId="2" type="noConversion"/>
  <pageMargins left="0.75" right="0.75" top="1" bottom="1" header="0.5" footer="0.5"/>
  <pageSetup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E1"/>
    </sheetView>
  </sheetViews>
  <sheetFormatPr defaultRowHeight="12.75" x14ac:dyDescent="0.2"/>
  <cols>
    <col min="1" max="1" width="12.140625" customWidth="1"/>
    <col min="2" max="2" width="23.5703125" customWidth="1"/>
    <col min="3" max="3" width="23.42578125" customWidth="1"/>
    <col min="4" max="4" width="23.5703125" customWidth="1"/>
    <col min="5" max="5" width="23.42578125" customWidth="1"/>
    <col min="6" max="6" width="18.28515625" customWidth="1"/>
    <col min="7" max="7" width="23.5703125" customWidth="1"/>
    <col min="8" max="8" width="23.140625" customWidth="1"/>
  </cols>
  <sheetData>
    <row r="1" spans="1:9" ht="24" customHeight="1" x14ac:dyDescent="0.2">
      <c r="A1" s="93" t="s">
        <v>133</v>
      </c>
      <c r="B1" s="93"/>
      <c r="C1" s="93"/>
      <c r="D1" s="93"/>
      <c r="E1" s="93"/>
      <c r="F1" s="33"/>
      <c r="G1" s="33"/>
      <c r="H1" s="33"/>
      <c r="I1" s="33"/>
    </row>
    <row r="2" spans="1:9" ht="42" customHeight="1" x14ac:dyDescent="0.2">
      <c r="A2" s="94" t="s">
        <v>134</v>
      </c>
      <c r="B2" s="94"/>
      <c r="C2" s="94"/>
      <c r="D2" s="94"/>
      <c r="E2" s="94"/>
      <c r="F2" s="32"/>
      <c r="G2" s="32"/>
      <c r="H2" s="32"/>
      <c r="I2" s="32"/>
    </row>
    <row r="3" spans="1:9" ht="24" customHeight="1" x14ac:dyDescent="0.2">
      <c r="A3" s="35"/>
      <c r="B3" s="34"/>
      <c r="C3" s="39" t="s">
        <v>135</v>
      </c>
      <c r="D3" s="34"/>
      <c r="E3" s="34"/>
      <c r="F3" s="32"/>
      <c r="G3" s="32"/>
      <c r="H3" s="32"/>
      <c r="I3" s="32"/>
    </row>
    <row r="4" spans="1:9" ht="24" customHeight="1" x14ac:dyDescent="0.2">
      <c r="A4" s="89" t="s">
        <v>49</v>
      </c>
      <c r="B4" s="89"/>
      <c r="C4" s="25"/>
      <c r="D4" s="36"/>
      <c r="E4" s="36"/>
      <c r="F4" s="36"/>
      <c r="G4" s="36"/>
      <c r="H4" s="36"/>
    </row>
    <row r="5" spans="1:9" ht="24" customHeight="1" x14ac:dyDescent="0.2">
      <c r="A5" s="26" t="s">
        <v>50</v>
      </c>
      <c r="B5" s="26" t="s">
        <v>0</v>
      </c>
      <c r="C5" s="25"/>
      <c r="D5" s="36"/>
      <c r="E5" s="36"/>
      <c r="F5" s="36"/>
      <c r="G5" s="36"/>
      <c r="H5" s="36"/>
    </row>
    <row r="6" spans="1:9" ht="24" customHeight="1" x14ac:dyDescent="0.2">
      <c r="A6" s="26" t="s">
        <v>51</v>
      </c>
      <c r="B6" s="24" t="s">
        <v>56</v>
      </c>
      <c r="C6" s="25"/>
      <c r="D6" s="36"/>
      <c r="E6" s="37"/>
      <c r="F6" s="38"/>
      <c r="G6" s="38"/>
      <c r="H6" s="38"/>
    </row>
    <row r="7" spans="1:9" ht="24" customHeight="1" x14ac:dyDescent="0.2">
      <c r="A7" s="26" t="s">
        <v>52</v>
      </c>
      <c r="B7" s="24" t="s">
        <v>57</v>
      </c>
      <c r="C7" s="25"/>
      <c r="D7" s="36"/>
      <c r="E7" s="37"/>
      <c r="F7" s="38"/>
      <c r="G7" s="38"/>
      <c r="H7" s="38"/>
    </row>
    <row r="8" spans="1:9" ht="24" customHeight="1" x14ac:dyDescent="0.2">
      <c r="A8" s="26" t="s">
        <v>53</v>
      </c>
      <c r="B8" s="24" t="s">
        <v>58</v>
      </c>
      <c r="C8" s="25"/>
      <c r="D8" s="36"/>
      <c r="E8" s="37"/>
      <c r="F8" s="38"/>
      <c r="G8" s="38"/>
      <c r="H8" s="38"/>
    </row>
    <row r="9" spans="1:9" ht="24" customHeight="1" x14ac:dyDescent="0.2">
      <c r="A9" s="26" t="s">
        <v>54</v>
      </c>
      <c r="B9" s="24" t="s">
        <v>60</v>
      </c>
      <c r="C9" s="25"/>
      <c r="D9" s="36"/>
      <c r="E9" s="37"/>
      <c r="F9" s="38"/>
      <c r="G9" s="38"/>
      <c r="H9" s="38"/>
    </row>
    <row r="10" spans="1:9" ht="23.25" customHeight="1" x14ac:dyDescent="0.2">
      <c r="A10" s="26" t="s">
        <v>55</v>
      </c>
      <c r="B10" s="24" t="s">
        <v>59</v>
      </c>
      <c r="C10" s="25"/>
      <c r="D10" s="36"/>
      <c r="E10" s="37"/>
      <c r="F10" s="38"/>
      <c r="G10" s="38"/>
      <c r="H10" s="38"/>
    </row>
    <row r="11" spans="1:9" ht="24" customHeight="1" x14ac:dyDescent="0.2"/>
    <row r="12" spans="1:9" ht="24" customHeight="1" x14ac:dyDescent="0.2"/>
    <row r="13" spans="1:9" ht="24.75" customHeight="1" x14ac:dyDescent="0.2">
      <c r="A13" s="89" t="s">
        <v>61</v>
      </c>
      <c r="B13" s="89"/>
      <c r="C13" s="89"/>
      <c r="D13" s="89"/>
      <c r="E13" s="89"/>
    </row>
    <row r="14" spans="1:9" ht="24.75" customHeight="1" x14ac:dyDescent="0.2">
      <c r="A14" s="26"/>
      <c r="B14" s="90" t="s">
        <v>142</v>
      </c>
      <c r="C14" s="91"/>
      <c r="D14" s="91"/>
      <c r="E14" s="92"/>
    </row>
    <row r="15" spans="1:9" ht="24" customHeight="1" x14ac:dyDescent="0.2">
      <c r="A15" s="26" t="s">
        <v>62</v>
      </c>
      <c r="B15" s="26" t="s">
        <v>10</v>
      </c>
      <c r="C15" s="26" t="s">
        <v>42</v>
      </c>
      <c r="D15" s="26" t="s">
        <v>41</v>
      </c>
      <c r="E15" s="26" t="s">
        <v>43</v>
      </c>
    </row>
    <row r="16" spans="1:9" ht="42" customHeight="1" x14ac:dyDescent="0.2">
      <c r="A16" s="26" t="s">
        <v>51</v>
      </c>
      <c r="B16" s="24" t="s">
        <v>63</v>
      </c>
      <c r="C16" s="27" t="s">
        <v>68</v>
      </c>
      <c r="D16" s="27" t="s">
        <v>73</v>
      </c>
      <c r="E16" s="27" t="s">
        <v>78</v>
      </c>
    </row>
    <row r="17" spans="1:5" ht="42" customHeight="1" x14ac:dyDescent="0.2">
      <c r="A17" s="26" t="s">
        <v>52</v>
      </c>
      <c r="B17" s="24" t="s">
        <v>64</v>
      </c>
      <c r="C17" s="27" t="s">
        <v>69</v>
      </c>
      <c r="D17" s="27" t="s">
        <v>74</v>
      </c>
      <c r="E17" s="27" t="s">
        <v>81</v>
      </c>
    </row>
    <row r="18" spans="1:5" ht="42" customHeight="1" x14ac:dyDescent="0.2">
      <c r="A18" s="26" t="s">
        <v>53</v>
      </c>
      <c r="B18" s="24" t="s">
        <v>65</v>
      </c>
      <c r="C18" s="27" t="s">
        <v>70</v>
      </c>
      <c r="D18" s="27" t="s">
        <v>77</v>
      </c>
      <c r="E18" s="27" t="s">
        <v>80</v>
      </c>
    </row>
    <row r="19" spans="1:5" ht="42" customHeight="1" x14ac:dyDescent="0.2">
      <c r="A19" s="26" t="s">
        <v>54</v>
      </c>
      <c r="B19" s="24" t="s">
        <v>66</v>
      </c>
      <c r="C19" s="27" t="s">
        <v>71</v>
      </c>
      <c r="D19" s="27" t="s">
        <v>76</v>
      </c>
      <c r="E19" s="27" t="s">
        <v>82</v>
      </c>
    </row>
    <row r="20" spans="1:5" ht="42" customHeight="1" x14ac:dyDescent="0.2">
      <c r="A20" s="26" t="s">
        <v>55</v>
      </c>
      <c r="B20" s="24" t="s">
        <v>67</v>
      </c>
      <c r="C20" s="27" t="s">
        <v>72</v>
      </c>
      <c r="D20" s="27" t="s">
        <v>75</v>
      </c>
      <c r="E20" s="27" t="s">
        <v>79</v>
      </c>
    </row>
    <row r="21" spans="1:5" ht="24" customHeight="1" x14ac:dyDescent="0.2"/>
    <row r="22" spans="1:5" ht="24" customHeight="1" x14ac:dyDescent="0.2"/>
    <row r="23" spans="1:5" ht="22.5" customHeight="1" x14ac:dyDescent="0.2">
      <c r="C23" s="40" t="s">
        <v>136</v>
      </c>
    </row>
    <row r="24" spans="1:5" ht="24" customHeight="1" x14ac:dyDescent="0.2">
      <c r="A24" s="89" t="s">
        <v>49</v>
      </c>
      <c r="B24" s="89"/>
    </row>
    <row r="25" spans="1:5" ht="24" customHeight="1" x14ac:dyDescent="0.2">
      <c r="A25" s="26" t="s">
        <v>50</v>
      </c>
      <c r="B25" s="26" t="s">
        <v>0</v>
      </c>
    </row>
    <row r="26" spans="1:5" ht="24" customHeight="1" x14ac:dyDescent="0.2">
      <c r="A26" s="26" t="s">
        <v>51</v>
      </c>
      <c r="B26" s="24" t="s">
        <v>137</v>
      </c>
    </row>
    <row r="27" spans="1:5" ht="22.5" customHeight="1" x14ac:dyDescent="0.2">
      <c r="A27" s="26" t="s">
        <v>52</v>
      </c>
      <c r="B27" s="24" t="s">
        <v>138</v>
      </c>
    </row>
    <row r="28" spans="1:5" ht="23.25" customHeight="1" x14ac:dyDescent="0.2">
      <c r="A28" s="26" t="s">
        <v>53</v>
      </c>
      <c r="B28" s="24" t="s">
        <v>139</v>
      </c>
    </row>
    <row r="29" spans="1:5" ht="23.25" customHeight="1" x14ac:dyDescent="0.2">
      <c r="A29" s="26" t="s">
        <v>54</v>
      </c>
      <c r="B29" s="24" t="s">
        <v>140</v>
      </c>
    </row>
    <row r="30" spans="1:5" ht="24" customHeight="1" x14ac:dyDescent="0.2">
      <c r="A30" s="26" t="s">
        <v>55</v>
      </c>
      <c r="B30" s="24" t="s">
        <v>141</v>
      </c>
    </row>
    <row r="31" spans="1:5" ht="24" customHeight="1" x14ac:dyDescent="0.2"/>
    <row r="32" spans="1:5" ht="24" customHeight="1" x14ac:dyDescent="0.2"/>
    <row r="33" spans="1:5" ht="24" customHeight="1" x14ac:dyDescent="0.2">
      <c r="A33" s="89" t="s">
        <v>61</v>
      </c>
      <c r="B33" s="89"/>
      <c r="C33" s="89"/>
      <c r="D33" s="89"/>
      <c r="E33" s="89"/>
    </row>
    <row r="34" spans="1:5" ht="24" customHeight="1" x14ac:dyDescent="0.2">
      <c r="A34" s="26"/>
      <c r="B34" s="90" t="s">
        <v>142</v>
      </c>
      <c r="C34" s="91"/>
      <c r="D34" s="91"/>
      <c r="E34" s="92"/>
    </row>
    <row r="35" spans="1:5" ht="24" customHeight="1" x14ac:dyDescent="0.2">
      <c r="A35" s="26" t="s">
        <v>62</v>
      </c>
      <c r="B35" s="26" t="s">
        <v>10</v>
      </c>
      <c r="C35" s="26" t="s">
        <v>42</v>
      </c>
      <c r="D35" s="26" t="s">
        <v>41</v>
      </c>
      <c r="E35" s="26" t="s">
        <v>43</v>
      </c>
    </row>
    <row r="36" spans="1:5" ht="42" customHeight="1" x14ac:dyDescent="0.2">
      <c r="A36" s="26" t="s">
        <v>51</v>
      </c>
      <c r="B36" s="24" t="s">
        <v>143</v>
      </c>
      <c r="C36" s="27" t="s">
        <v>148</v>
      </c>
      <c r="D36" s="27" t="s">
        <v>153</v>
      </c>
      <c r="E36" s="27" t="s">
        <v>78</v>
      </c>
    </row>
    <row r="37" spans="1:5" ht="40.5" customHeight="1" x14ac:dyDescent="0.2">
      <c r="A37" s="26" t="s">
        <v>52</v>
      </c>
      <c r="B37" s="24" t="s">
        <v>144</v>
      </c>
      <c r="C37" s="27" t="s">
        <v>149</v>
      </c>
      <c r="D37" s="27" t="s">
        <v>154</v>
      </c>
      <c r="E37" s="27" t="s">
        <v>157</v>
      </c>
    </row>
    <row r="38" spans="1:5" ht="42" customHeight="1" x14ac:dyDescent="0.2">
      <c r="A38" s="26" t="s">
        <v>53</v>
      </c>
      <c r="B38" s="24" t="s">
        <v>145</v>
      </c>
      <c r="C38" s="27" t="s">
        <v>150</v>
      </c>
      <c r="D38" s="27" t="s">
        <v>155</v>
      </c>
      <c r="E38" s="27" t="s">
        <v>158</v>
      </c>
    </row>
    <row r="39" spans="1:5" ht="41.25" customHeight="1" x14ac:dyDescent="0.2">
      <c r="A39" s="26" t="s">
        <v>54</v>
      </c>
      <c r="B39" s="24" t="s">
        <v>146</v>
      </c>
      <c r="C39" s="27" t="s">
        <v>151</v>
      </c>
      <c r="D39" s="27" t="s">
        <v>159</v>
      </c>
      <c r="E39" s="27" t="s">
        <v>160</v>
      </c>
    </row>
    <row r="40" spans="1:5" ht="41.25" customHeight="1" x14ac:dyDescent="0.2">
      <c r="A40" s="26" t="s">
        <v>55</v>
      </c>
      <c r="B40" s="24" t="s">
        <v>147</v>
      </c>
      <c r="C40" s="27" t="s">
        <v>152</v>
      </c>
      <c r="D40" s="27" t="s">
        <v>156</v>
      </c>
      <c r="E40" s="27" t="s">
        <v>156</v>
      </c>
    </row>
  </sheetData>
  <mergeCells count="8">
    <mergeCell ref="A33:E33"/>
    <mergeCell ref="B34:E34"/>
    <mergeCell ref="A4:B4"/>
    <mergeCell ref="A13:E13"/>
    <mergeCell ref="A1:E1"/>
    <mergeCell ref="A2:E2"/>
    <mergeCell ref="A24:B24"/>
    <mergeCell ref="B14:E14"/>
  </mergeCells>
  <phoneticPr fontId="2" type="noConversion"/>
  <pageMargins left="0.75" right="0.75" top="1" bottom="1" header="0.5" footer="0.5"/>
  <pageSetup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sqref="A1:G1"/>
    </sheetView>
  </sheetViews>
  <sheetFormatPr defaultRowHeight="12.75" x14ac:dyDescent="0.2"/>
  <sheetData>
    <row r="1" spans="1:7" ht="24" customHeight="1" x14ac:dyDescent="0.2">
      <c r="A1" s="98" t="s">
        <v>6</v>
      </c>
      <c r="B1" s="75"/>
      <c r="C1" s="75"/>
      <c r="D1" s="75"/>
      <c r="E1" s="75"/>
      <c r="F1" s="75"/>
      <c r="G1" s="78"/>
    </row>
    <row r="2" spans="1:7" ht="63.75" customHeight="1" x14ac:dyDescent="0.2">
      <c r="A2" s="99" t="s">
        <v>163</v>
      </c>
      <c r="B2" s="96"/>
      <c r="C2" s="96"/>
      <c r="D2" s="96"/>
      <c r="E2" s="96"/>
      <c r="F2" s="96"/>
      <c r="G2" s="97"/>
    </row>
    <row r="3" spans="1:7" ht="44.25" customHeight="1" x14ac:dyDescent="0.2">
      <c r="A3" s="95" t="s">
        <v>161</v>
      </c>
      <c r="B3" s="96"/>
      <c r="C3" s="96"/>
      <c r="D3" s="96"/>
      <c r="E3" s="96"/>
      <c r="F3" s="96"/>
      <c r="G3" s="97"/>
    </row>
    <row r="4" spans="1:7" ht="56.25" customHeight="1" x14ac:dyDescent="0.2">
      <c r="A4" s="95" t="s">
        <v>164</v>
      </c>
      <c r="B4" s="96"/>
      <c r="C4" s="96"/>
      <c r="D4" s="96"/>
      <c r="E4" s="96"/>
      <c r="F4" s="96"/>
      <c r="G4" s="97"/>
    </row>
    <row r="5" spans="1:7" ht="54" customHeight="1" x14ac:dyDescent="0.2">
      <c r="A5" s="95" t="s">
        <v>162</v>
      </c>
      <c r="B5" s="96"/>
      <c r="C5" s="96"/>
      <c r="D5" s="96"/>
      <c r="E5" s="96"/>
      <c r="F5" s="96"/>
      <c r="G5" s="97"/>
    </row>
  </sheetData>
  <mergeCells count="5">
    <mergeCell ref="A5:G5"/>
    <mergeCell ref="A1:G1"/>
    <mergeCell ref="A2:G2"/>
    <mergeCell ref="A3:G3"/>
    <mergeCell ref="A4:G4"/>
  </mergeCells>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sqref="A1:G1"/>
    </sheetView>
  </sheetViews>
  <sheetFormatPr defaultRowHeight="12.75" x14ac:dyDescent="0.2"/>
  <cols>
    <col min="2" max="2" width="11" customWidth="1"/>
  </cols>
  <sheetData>
    <row r="1" spans="1:7" ht="24" customHeight="1" x14ac:dyDescent="0.2">
      <c r="A1" s="68" t="s">
        <v>165</v>
      </c>
      <c r="B1" s="69"/>
      <c r="C1" s="69"/>
      <c r="D1" s="69"/>
      <c r="E1" s="69"/>
      <c r="F1" s="69"/>
      <c r="G1" s="70"/>
    </row>
    <row r="2" spans="1:7" ht="28.5" customHeight="1" x14ac:dyDescent="0.2">
      <c r="A2" s="99" t="s">
        <v>172</v>
      </c>
      <c r="B2" s="96"/>
      <c r="C2" s="96"/>
      <c r="D2" s="96"/>
      <c r="E2" s="96"/>
      <c r="F2" s="96"/>
      <c r="G2" s="97"/>
    </row>
    <row r="3" spans="1:7" ht="54.75" customHeight="1" x14ac:dyDescent="0.2">
      <c r="A3" s="100" t="s">
        <v>166</v>
      </c>
      <c r="B3" s="96"/>
      <c r="C3" s="96"/>
      <c r="D3" s="96"/>
      <c r="E3" s="96"/>
      <c r="F3" s="96"/>
      <c r="G3" s="97"/>
    </row>
    <row r="4" spans="1:7" ht="81" customHeight="1" x14ac:dyDescent="0.2">
      <c r="A4" s="100" t="s">
        <v>167</v>
      </c>
      <c r="B4" s="101"/>
      <c r="C4" s="101"/>
      <c r="D4" s="101"/>
      <c r="E4" s="101"/>
      <c r="F4" s="101"/>
      <c r="G4" s="102"/>
    </row>
    <row r="5" spans="1:7" ht="131.25" customHeight="1" x14ac:dyDescent="0.2">
      <c r="A5" s="100" t="s">
        <v>168</v>
      </c>
      <c r="B5" s="101"/>
      <c r="C5" s="101"/>
      <c r="D5" s="101"/>
      <c r="E5" s="101"/>
      <c r="F5" s="101"/>
      <c r="G5" s="102"/>
    </row>
    <row r="6" spans="1:7" ht="53.25" customHeight="1" x14ac:dyDescent="0.2">
      <c r="A6" s="100" t="s">
        <v>169</v>
      </c>
      <c r="B6" s="101"/>
      <c r="C6" s="101"/>
      <c r="D6" s="101"/>
      <c r="E6" s="101"/>
      <c r="F6" s="101"/>
      <c r="G6" s="102"/>
    </row>
    <row r="7" spans="1:7" ht="23.25" customHeight="1" x14ac:dyDescent="0.2">
      <c r="A7" s="103"/>
      <c r="B7" s="72"/>
      <c r="C7" s="72"/>
      <c r="D7" s="72"/>
      <c r="E7" s="72"/>
      <c r="F7" s="72"/>
      <c r="G7" s="73"/>
    </row>
    <row r="8" spans="1:7" ht="27" customHeight="1" x14ac:dyDescent="0.2">
      <c r="A8" s="99" t="s">
        <v>173</v>
      </c>
      <c r="B8" s="96"/>
      <c r="C8" s="96"/>
      <c r="D8" s="96"/>
      <c r="E8" s="96"/>
      <c r="F8" s="96"/>
      <c r="G8" s="97"/>
    </row>
    <row r="9" spans="1:7" ht="30" customHeight="1" x14ac:dyDescent="0.2">
      <c r="A9" s="100" t="s">
        <v>170</v>
      </c>
      <c r="B9" s="101"/>
      <c r="C9" s="101"/>
      <c r="D9" s="101"/>
      <c r="E9" s="101"/>
      <c r="F9" s="101"/>
      <c r="G9" s="102"/>
    </row>
    <row r="10" spans="1:7" ht="39.75" customHeight="1" x14ac:dyDescent="0.2">
      <c r="A10" s="100" t="s">
        <v>171</v>
      </c>
      <c r="B10" s="101"/>
      <c r="C10" s="101"/>
      <c r="D10" s="101"/>
      <c r="E10" s="101"/>
      <c r="F10" s="101"/>
      <c r="G10" s="102"/>
    </row>
    <row r="11" spans="1:7" ht="42" customHeight="1" x14ac:dyDescent="0.2">
      <c r="A11" s="100" t="s">
        <v>174</v>
      </c>
      <c r="B11" s="101"/>
      <c r="C11" s="101"/>
      <c r="D11" s="101"/>
      <c r="E11" s="101"/>
      <c r="F11" s="101"/>
      <c r="G11" s="102"/>
    </row>
    <row r="12" spans="1:7" ht="30" customHeight="1" x14ac:dyDescent="0.2">
      <c r="A12" s="100" t="s">
        <v>175</v>
      </c>
      <c r="B12" s="101"/>
      <c r="C12" s="101"/>
      <c r="D12" s="101"/>
      <c r="E12" s="101"/>
      <c r="F12" s="101"/>
      <c r="G12" s="102"/>
    </row>
  </sheetData>
  <mergeCells count="12">
    <mergeCell ref="A1:G1"/>
    <mergeCell ref="A2:G2"/>
    <mergeCell ref="A3:G3"/>
    <mergeCell ref="A4:G4"/>
    <mergeCell ref="A5:G5"/>
    <mergeCell ref="A12:G12"/>
    <mergeCell ref="A6:G6"/>
    <mergeCell ref="A8:G8"/>
    <mergeCell ref="A9:G9"/>
    <mergeCell ref="A10:G10"/>
    <mergeCell ref="A11:G11"/>
    <mergeCell ref="A7:G7"/>
  </mergeCells>
  <phoneticPr fontId="2" type="noConversion"/>
  <pageMargins left="0.75" right="0.75" top="1" bottom="1" header="0.5" footer="0.5"/>
  <pageSetup orientation="portrait" horizontalDpi="4294967294"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rst_x0020_Level xmlns="a5c4fa11-a591-4167-9f79-5e280cbdd028">05 Project Delivery Plan</First_x0020_Level>
    <Fourth_x0020_Level xmlns="a5c4fa11-a591-4167-9f79-5e280cbdd028" xsi:nil="true"/>
    <Responsible xmlns="a5c4fa11-a591-4167-9f79-5e280cbdd028">PM Branch</Responsible>
    <Fifth_x0020_Level xmlns="a5c4fa11-a591-4167-9f79-5e280cbdd028" xsi:nil="true"/>
    <IconOverlay xmlns="http://schemas.microsoft.com/sharepoint/v4" xsi:nil="true"/>
    <Second_x0020_Level xmlns="a5c4fa11-a591-4167-9f79-5e280cbdd028">5G. Risk Documents</Second_x0020_Level>
    <PM_x0020_Process xmlns="a5c4fa11-a591-4167-9f79-5e280cbdd028" xsi:nil="true"/>
    <Third_x0020_Level xmlns="a5c4fa11-a591-4167-9f79-5e280cbdd028" xsi:nil="true"/>
    <Revision_x0020_Date xmlns="a5c4fa11-a591-4167-9f79-5e280cbdd02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FCAE27A76B8F04C94424D8448824DA7" ma:contentTypeVersion="9" ma:contentTypeDescription="Create a new document." ma:contentTypeScope="" ma:versionID="c4164370144f7e4ca7839687cfefa611">
  <xsd:schema xmlns:xsd="http://www.w3.org/2001/XMLSchema" xmlns:xs="http://www.w3.org/2001/XMLSchema" xmlns:p="http://schemas.microsoft.com/office/2006/metadata/properties" xmlns:ns2="a5c4fa11-a591-4167-9f79-5e280cbdd028" xmlns:ns3="http://schemas.microsoft.com/sharepoint/v4" targetNamespace="http://schemas.microsoft.com/office/2006/metadata/properties" ma:root="true" ma:fieldsID="fe2d89d055aca817acab5e99710444e5" ns2:_="" ns3:_="">
    <xsd:import namespace="a5c4fa11-a591-4167-9f79-5e280cbdd028"/>
    <xsd:import namespace="http://schemas.microsoft.com/sharepoint/v4"/>
    <xsd:element name="properties">
      <xsd:complexType>
        <xsd:sequence>
          <xsd:element name="documentManagement">
            <xsd:complexType>
              <xsd:all>
                <xsd:element ref="ns2:Responsible" minOccurs="0"/>
                <xsd:element ref="ns2:PM_x0020_Process" minOccurs="0"/>
                <xsd:element ref="ns2:First_x0020_Level" minOccurs="0"/>
                <xsd:element ref="ns2:Second_x0020_Level" minOccurs="0"/>
                <xsd:element ref="ns2:Third_x0020_Level" minOccurs="0"/>
                <xsd:element ref="ns2:Revision_x0020_Date" minOccurs="0"/>
                <xsd:element ref="ns2:Fourth_x0020_Level" minOccurs="0"/>
                <xsd:element ref="ns2:Fifth_x0020_Level"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4fa11-a591-4167-9f79-5e280cbdd028" elementFormDefault="qualified">
    <xsd:import namespace="http://schemas.microsoft.com/office/2006/documentManagement/types"/>
    <xsd:import namespace="http://schemas.microsoft.com/office/infopath/2007/PartnerControls"/>
    <xsd:element name="Responsible" ma:index="8" nillable="true" ma:displayName="Responsible" ma:default="PM Branch" ma:format="Dropdown" ma:internalName="Responsible">
      <xsd:simpleType>
        <xsd:restriction base="dms:Choice">
          <xsd:enumeration value="PM Branch"/>
          <xsd:enumeration value="Acquisitions Branch"/>
          <xsd:enumeration value="Construction Branch"/>
          <xsd:enumeration value="Programming"/>
          <xsd:enumeration value="Project Development (Design)"/>
          <xsd:enumeration value="Agreements"/>
        </xsd:restriction>
      </xsd:simpleType>
    </xsd:element>
    <xsd:element name="PM_x0020_Process" ma:index="9" nillable="true" ma:displayName="PM Process" ma:format="Dropdown" ma:internalName="PM_x0020_Process">
      <xsd:simpleType>
        <xsd:restriction base="dms:Choice">
          <xsd:enumeration value="Planning"/>
        </xsd:restriction>
      </xsd:simpleType>
    </xsd:element>
    <xsd:element name="First_x0020_Level" ma:index="10" nillable="true" ma:displayName="First Level" ma:format="Dropdown" ma:internalName="First_x0020_Level">
      <xsd:simpleType>
        <xsd:restriction base="dms:Choice">
          <xsd:enumeration value="01 Value Engineering"/>
          <xsd:enumeration value="02 FLAP Match"/>
          <xsd:enumeration value="03 AE Task Orders"/>
          <xsd:enumeration value="04 Kickoff Meeting and Scoping Trip"/>
          <xsd:enumeration value="05 Project Delivery Plan"/>
        </xsd:restriction>
      </xsd:simpleType>
    </xsd:element>
    <xsd:element name="Second_x0020_Level" ma:index="11" nillable="true" ma:displayName="Second Level" ma:internalName="Second_x0020_Level">
      <xsd:simpleType>
        <xsd:restriction base="dms:Note">
          <xsd:maxLength value="255"/>
        </xsd:restriction>
      </xsd:simpleType>
    </xsd:element>
    <xsd:element name="Third_x0020_Level" ma:index="12" nillable="true" ma:displayName="Third Level" ma:internalName="Third_x0020_Level">
      <xsd:simpleType>
        <xsd:restriction base="dms:Note">
          <xsd:maxLength value="255"/>
        </xsd:restriction>
      </xsd:simpleType>
    </xsd:element>
    <xsd:element name="Revision_x0020_Date" ma:index="13" nillable="true" ma:displayName="Revision Date" ma:format="DateOnly" ma:internalName="Revision_x0020_Date">
      <xsd:simpleType>
        <xsd:restriction base="dms:DateTime"/>
      </xsd:simpleType>
    </xsd:element>
    <xsd:element name="Fourth_x0020_Level" ma:index="14" nillable="true" ma:displayName="Fourth Level" ma:internalName="Fourth_x0020_Level">
      <xsd:simpleType>
        <xsd:restriction base="dms:Note">
          <xsd:maxLength value="255"/>
        </xsd:restriction>
      </xsd:simpleType>
    </xsd:element>
    <xsd:element name="Fifth_x0020_Level" ma:index="15" nillable="true" ma:displayName="Fifth Level" ma:internalName="Fifth_x0020_Level">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D7455D-5DB4-4F76-B816-28AD12741139}">
  <ds:schemaRefs>
    <ds:schemaRef ds:uri="http://schemas.microsoft.com/office/2006/metadata/longProperties"/>
  </ds:schemaRefs>
</ds:datastoreItem>
</file>

<file path=customXml/itemProps2.xml><?xml version="1.0" encoding="utf-8"?>
<ds:datastoreItem xmlns:ds="http://schemas.openxmlformats.org/officeDocument/2006/customXml" ds:itemID="{EE597FEC-43CE-4560-9364-DE5A7E422D4A}">
  <ds:schemaRefs>
    <ds:schemaRef ds:uri="http://schemas.microsoft.com/sharepoint/v3/contenttype/forms"/>
  </ds:schemaRefs>
</ds:datastoreItem>
</file>

<file path=customXml/itemProps3.xml><?xml version="1.0" encoding="utf-8"?>
<ds:datastoreItem xmlns:ds="http://schemas.openxmlformats.org/officeDocument/2006/customXml" ds:itemID="{ED044A88-668B-4325-8EB3-A285B63766A3}">
  <ds:schemaRefs>
    <ds:schemaRef ds:uri="http://schemas.microsoft.com/office/infopath/2007/PartnerControls"/>
    <ds:schemaRef ds:uri="a5c4fa11-a591-4167-9f79-5e280cbdd028"/>
    <ds:schemaRef ds:uri="http://purl.org/dc/terms/"/>
    <ds:schemaRef ds:uri="http://schemas.microsoft.com/office/2006/metadata/properties"/>
    <ds:schemaRef ds:uri="http://schemas.microsoft.com/office/2006/documentManagement/types"/>
    <ds:schemaRef ds:uri="http://schemas.microsoft.com/sharepoint/v4"/>
    <ds:schemaRef ds:uri="http://purl.org/dc/elements/1.1/"/>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1B9D5A76-677E-498D-91D9-D79B4847D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4fa11-a591-4167-9f79-5e280cbdd02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Risk Management Register</vt:lpstr>
      <vt:lpstr>Risks by Functional Area</vt:lpstr>
      <vt:lpstr>Risk Ranking</vt:lpstr>
      <vt:lpstr>Risk Matrix</vt:lpstr>
      <vt:lpstr>Risk Response Strategies</vt:lpstr>
      <vt:lpstr>'Risk Management Register'!Print_Area</vt:lpstr>
    </vt:vector>
  </TitlesOfParts>
  <Company>FHWA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cbobba</dc:creator>
  <cp:lastModifiedBy>Herlyck, James (FHWA)</cp:lastModifiedBy>
  <cp:lastPrinted>2008-01-07T15:00:19Z</cp:lastPrinted>
  <dcterms:created xsi:type="dcterms:W3CDTF">2007-10-22T17:14:32Z</dcterms:created>
  <dcterms:modified xsi:type="dcterms:W3CDTF">2016-01-08T17:27:55Z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6900.00000000000</vt:lpwstr>
  </property>
</Properties>
</file>