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el.marandi\AppData\Local\Temp\OneNote\16.0\Exported\{A9B06F63-756C-4105-80FF-0DB2A310F824}\NT\4\"/>
    </mc:Choice>
  </mc:AlternateContent>
  <xr:revisionPtr revIDLastSave="0" documentId="13_ncr:1_{1C7E80F9-9FB1-4C2C-B1B3-5E5FBA1A31D1}" xr6:coauthVersionLast="47" xr6:coauthVersionMax="47" xr10:uidLastSave="{00000000-0000-0000-0000-000000000000}"/>
  <bookViews>
    <workbookView xWindow="2595" yWindow="2595" windowWidth="21600" windowHeight="11175" xr2:uid="{00000000-000D-0000-FFFF-FFFF00000000}"/>
  </bookViews>
  <sheets>
    <sheet name="MPPI" sheetId="1" r:id="rId1"/>
    <sheet name="BPI" sheetId="2" r:id="rId2"/>
  </sheets>
  <definedNames>
    <definedName name="_xlnm.Print_Titles" localSheetId="0">MPPI!$1:$3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07" i="1" l="1"/>
  <c r="C212" i="1"/>
  <c r="D212" i="1" s="1"/>
  <c r="B206" i="1" l="1"/>
  <c r="B205" i="1" l="1"/>
  <c r="B204" i="1"/>
  <c r="B203" i="1" l="1"/>
  <c r="C207" i="1" l="1"/>
  <c r="D207" i="1" s="1"/>
  <c r="B202" i="1" l="1"/>
  <c r="B201" i="1" l="1"/>
  <c r="B200" i="1" l="1"/>
  <c r="B199" i="1" l="1"/>
  <c r="B198" i="1" l="1"/>
  <c r="C203" i="1" l="1"/>
  <c r="D203" i="1" s="1"/>
  <c r="B197" i="1"/>
  <c r="B196" i="1" l="1"/>
  <c r="B195" i="1" l="1"/>
  <c r="B194" i="1" l="1"/>
  <c r="C198" i="1"/>
  <c r="D198" i="1" s="1"/>
  <c r="B193" i="1" l="1"/>
  <c r="B192" i="1"/>
  <c r="B191" i="1" l="1"/>
  <c r="B190" i="1" l="1"/>
  <c r="B189" i="1" l="1"/>
  <c r="B188" i="1" l="1"/>
  <c r="B187" i="1" l="1"/>
  <c r="C190" i="1" l="1"/>
  <c r="D190" i="1" s="1"/>
  <c r="B186" i="1" l="1"/>
  <c r="B185" i="1"/>
  <c r="B184" i="1" l="1"/>
  <c r="B179" i="1"/>
  <c r="B177" i="1"/>
  <c r="B183" i="1"/>
  <c r="B182" i="1" l="1"/>
  <c r="B181" i="1"/>
  <c r="C185" i="1"/>
  <c r="D185" i="1" s="1"/>
  <c r="B180" i="1" l="1"/>
  <c r="B178" i="1" l="1"/>
  <c r="C181" i="1" l="1"/>
  <c r="D181" i="1" s="1"/>
  <c r="B176" i="1"/>
  <c r="B175" i="1" l="1"/>
  <c r="B174" i="1"/>
  <c r="C177" i="1"/>
  <c r="D177" i="1" s="1"/>
  <c r="B173" i="1" l="1"/>
  <c r="B172" i="1"/>
  <c r="B171" i="1" l="1"/>
  <c r="B170" i="1" l="1"/>
  <c r="B169" i="1" l="1"/>
  <c r="C173" i="1" l="1"/>
  <c r="D173" i="1" s="1"/>
  <c r="B168" i="1" l="1"/>
  <c r="B167" i="1"/>
  <c r="B166" i="1"/>
  <c r="B165" i="1" l="1"/>
  <c r="C168" i="1" s="1"/>
  <c r="D168" i="1" s="1"/>
  <c r="B164" i="1"/>
  <c r="B163" i="1" l="1"/>
  <c r="B162" i="1" l="1"/>
  <c r="B161" i="1" l="1"/>
  <c r="B160" i="1"/>
  <c r="B159" i="1" l="1"/>
  <c r="C164" i="1" l="1"/>
  <c r="D164" i="1" s="1"/>
  <c r="B158" i="1"/>
  <c r="B157" i="1" l="1"/>
  <c r="C159" i="1" l="1"/>
  <c r="D159" i="1" s="1"/>
  <c r="B155" i="1"/>
  <c r="B156" i="1"/>
  <c r="B154" i="1" l="1"/>
  <c r="B153" i="1"/>
  <c r="B152" i="1" l="1"/>
  <c r="B151" i="1" l="1"/>
  <c r="C155" i="1"/>
  <c r="B150" i="1" l="1"/>
  <c r="B149" i="1" l="1"/>
  <c r="B148" i="1" l="1"/>
  <c r="B147" i="1" l="1"/>
  <c r="B146" i="1" l="1"/>
  <c r="C151" i="1"/>
  <c r="B145" i="1" l="1"/>
  <c r="B144" i="1" l="1"/>
  <c r="B143" i="1" l="1"/>
  <c r="C146" i="1" s="1"/>
  <c r="B142" i="1" l="1"/>
  <c r="B141" i="1" l="1"/>
  <c r="B140" i="1" l="1"/>
  <c r="B139" i="1" l="1"/>
  <c r="B138" i="1" l="1"/>
  <c r="C142" i="1" l="1"/>
  <c r="B137" i="1" l="1"/>
  <c r="B136" i="1" l="1"/>
  <c r="B135" i="1" l="1"/>
  <c r="B134" i="1" l="1"/>
  <c r="B133" i="1" l="1"/>
  <c r="C138" i="1" l="1"/>
  <c r="B132" i="1" l="1"/>
  <c r="B131" i="1" l="1"/>
  <c r="B130" i="1" l="1"/>
  <c r="B129" i="1" l="1"/>
  <c r="C133" i="1"/>
  <c r="B128" i="1"/>
  <c r="B127" i="1" l="1"/>
  <c r="B126" i="1" l="1"/>
  <c r="B125" i="1" l="1"/>
  <c r="C129" i="1" l="1"/>
  <c r="B124" i="1"/>
  <c r="B123" i="1" l="1"/>
  <c r="B122" i="1" l="1"/>
  <c r="B121" i="1"/>
  <c r="B120" i="1" l="1"/>
  <c r="C124" i="1" l="1"/>
  <c r="B119" i="1" l="1"/>
  <c r="B113" i="1"/>
  <c r="B114" i="1"/>
  <c r="B115" i="1"/>
  <c r="B116" i="1"/>
  <c r="B117" i="1"/>
  <c r="B118" i="1"/>
  <c r="B112" i="1"/>
  <c r="B111" i="1" l="1"/>
  <c r="B110" i="1" l="1"/>
  <c r="B108" i="1" l="1"/>
  <c r="B109" i="1"/>
  <c r="B107" i="1" l="1"/>
  <c r="C112" i="1"/>
  <c r="B106" i="1" l="1"/>
  <c r="B105" i="1" l="1"/>
  <c r="B104" i="1" l="1"/>
  <c r="B103" i="1"/>
  <c r="C107" i="1" l="1"/>
  <c r="B102" i="1" l="1"/>
  <c r="B101" i="1"/>
  <c r="B100" i="1"/>
  <c r="B99" i="1"/>
  <c r="C103" i="1" l="1"/>
  <c r="B98" i="1"/>
  <c r="B96" i="1" l="1"/>
  <c r="B97" i="1"/>
  <c r="B95" i="1" l="1"/>
  <c r="C99" i="1"/>
  <c r="B94" i="1"/>
  <c r="B93" i="1" l="1"/>
  <c r="B92" i="1" l="1"/>
  <c r="B91" i="1" l="1"/>
  <c r="B90" i="1"/>
  <c r="C94" i="1" l="1"/>
  <c r="B89" i="1" l="1"/>
  <c r="B88" i="1" l="1"/>
  <c r="B87" i="1"/>
  <c r="B86" i="1"/>
  <c r="C90" i="1" l="1"/>
  <c r="B84" i="1" l="1"/>
  <c r="B85" i="1"/>
  <c r="B83" i="1" l="1"/>
  <c r="B82" i="1"/>
  <c r="B81" i="1"/>
  <c r="B80" i="1"/>
  <c r="B79" i="1"/>
  <c r="C85" i="1" l="1"/>
  <c r="B78" i="1"/>
  <c r="C81" i="1" s="1"/>
  <c r="B77" i="1" l="1"/>
  <c r="B76" i="1" l="1"/>
  <c r="B75" i="1" l="1"/>
  <c r="B74" i="1"/>
  <c r="B73" i="1"/>
  <c r="B72" i="1"/>
  <c r="C77" i="1" l="1"/>
  <c r="B71" i="1"/>
  <c r="B70" i="1" l="1"/>
  <c r="B69" i="1"/>
  <c r="B68" i="1" l="1"/>
  <c r="C72" i="1"/>
  <c r="B67" i="1" l="1"/>
  <c r="B65" i="1"/>
  <c r="B66" i="1"/>
  <c r="C68" i="1" l="1"/>
  <c r="B64" i="1" l="1"/>
  <c r="B63" i="1" l="1"/>
  <c r="B62" i="1" l="1"/>
  <c r="B61" i="1" l="1"/>
  <c r="B60" i="1" l="1"/>
  <c r="C64" i="1"/>
  <c r="B59" i="1" l="1"/>
  <c r="B58" i="1" l="1"/>
  <c r="B57" i="1" l="1"/>
  <c r="B56" i="1" l="1"/>
  <c r="C59" i="1" s="1"/>
  <c r="B54" i="1"/>
  <c r="B55" i="1"/>
  <c r="B53" i="1" l="1"/>
  <c r="B52" i="1"/>
  <c r="B51" i="1"/>
  <c r="C55" i="1" l="1"/>
  <c r="B49" i="1"/>
  <c r="B50" i="1"/>
  <c r="B48" i="1"/>
  <c r="C51" i="1" l="1"/>
  <c r="B47" i="1"/>
  <c r="B46" i="1" l="1"/>
  <c r="B45" i="1"/>
  <c r="B44" i="1"/>
  <c r="B43" i="1" l="1"/>
  <c r="C46" i="1" s="1"/>
  <c r="B42" i="1" l="1"/>
  <c r="B41" i="1" l="1"/>
  <c r="B40" i="1" l="1"/>
  <c r="B39" i="1"/>
  <c r="C42" i="1" s="1"/>
  <c r="B38" i="1"/>
  <c r="B37" i="1"/>
  <c r="B36" i="1" l="1"/>
  <c r="B35" i="1"/>
  <c r="B34" i="1"/>
  <c r="B33" i="1"/>
  <c r="B32" i="1"/>
  <c r="B31" i="1"/>
  <c r="C37" i="1" l="1"/>
  <c r="B30" i="1"/>
  <c r="C33" i="1" s="1"/>
  <c r="B29" i="1"/>
  <c r="B28" i="1"/>
  <c r="B27" i="1"/>
  <c r="B26" i="1" l="1"/>
  <c r="C29" i="1" s="1"/>
  <c r="B25" i="1"/>
  <c r="B24" i="1" l="1"/>
  <c r="B23" i="1"/>
  <c r="B22" i="1"/>
  <c r="B21" i="1"/>
  <c r="B20" i="1"/>
  <c r="B19" i="1"/>
  <c r="B18" i="1"/>
  <c r="B17" i="1"/>
  <c r="C20" i="1" s="1"/>
  <c r="B16" i="1"/>
  <c r="B15" i="1"/>
  <c r="B14" i="1"/>
  <c r="B13" i="1"/>
  <c r="B11" i="1"/>
  <c r="B12" i="1"/>
  <c r="C16" i="1" l="1"/>
  <c r="C24" i="1"/>
  <c r="B8" i="1"/>
  <c r="B9" i="1"/>
  <c r="B10" i="1"/>
  <c r="B7" i="1"/>
  <c r="B6" i="1"/>
  <c r="B5" i="1"/>
  <c r="B4" i="1"/>
  <c r="C12" i="1" l="1"/>
  <c r="C7" i="1"/>
  <c r="B9" i="2"/>
  <c r="B8" i="2"/>
  <c r="B7" i="2"/>
  <c r="B6" i="2"/>
  <c r="C9" i="2" l="1"/>
  <c r="B5" i="2" l="1"/>
  <c r="B4" i="2"/>
  <c r="B3" i="2"/>
  <c r="A4" i="2"/>
  <c r="A5" i="2" s="1"/>
  <c r="E3" i="1" l="1"/>
  <c r="D155" i="1" s="1"/>
  <c r="D151" i="1" l="1"/>
  <c r="D146" i="1"/>
  <c r="D142" i="1"/>
  <c r="D138" i="1"/>
  <c r="D133" i="1"/>
  <c r="D129" i="1"/>
  <c r="D124" i="1"/>
  <c r="D112" i="1"/>
  <c r="D107" i="1"/>
  <c r="D103" i="1"/>
  <c r="D99" i="1"/>
  <c r="D94" i="1"/>
  <c r="D90" i="1"/>
  <c r="D85" i="1"/>
  <c r="D81" i="1"/>
  <c r="D77" i="1"/>
  <c r="D72" i="1"/>
  <c r="D68" i="1"/>
  <c r="D64" i="1"/>
  <c r="D59" i="1"/>
  <c r="D55" i="1"/>
  <c r="D51" i="1"/>
  <c r="D46" i="1"/>
  <c r="D42" i="1"/>
  <c r="D37" i="1"/>
  <c r="D33" i="1"/>
  <c r="D29" i="1"/>
  <c r="D24" i="1"/>
  <c r="D16" i="1"/>
  <c r="D20" i="1"/>
  <c r="D7" i="1"/>
  <c r="D12" i="1"/>
</calcChain>
</file>

<file path=xl/sharedStrings.xml><?xml version="1.0" encoding="utf-8"?>
<sst xmlns="http://schemas.openxmlformats.org/spreadsheetml/2006/main" count="44" uniqueCount="11">
  <si>
    <t>Week Ending</t>
  </si>
  <si>
    <t>Monthly Performance Price Index (MPPI)</t>
  </si>
  <si>
    <t>BPI =</t>
  </si>
  <si>
    <t>Base Price Index (BPI)</t>
  </si>
  <si>
    <t>Average Selling Prices Asphalt Cement US$/ST</t>
  </si>
  <si>
    <t xml:space="preserve"> </t>
  </si>
  <si>
    <t xml:space="preserve">  </t>
  </si>
  <si>
    <t>Monthly MPPI/BPI Ratio (Min = 0.4, Max = 1.6)</t>
  </si>
  <si>
    <t>Week Ending (Saturday)</t>
  </si>
  <si>
    <t xml:space="preserve">Project: Project: 6982AF23C000006, ND FTNP THRO 11(10) South Unit Scenic Loop Slide Repair                                                                                                                               Region:  Mid-Continent/Midwest
</t>
  </si>
  <si>
    <t xml:space="preserve">Project: 6982AF23C000006, ND FTNP THRO 11(10) South Unit Scenic Loop Slide Repair                                                                                                                               Region:  Mid-Continent/Midwest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</si>
</sst>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\ d\,\ yyyy"/>
    <numFmt numFmtId="165" formatCode="0.000"/>
    <numFmt numFmtId="166" formatCode="[$-409]mmmm\ d\,\ yyyy;@"/>
  </numFmts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164" fontId="0" fillId="0" borderId="3" xfId="0" applyNumberFormat="1" applyBorder="1"/>
    <xf numFmtId="0" fontId="0" fillId="2" borderId="3" xfId="0" applyFill="1" applyBorder="1"/>
    <xf numFmtId="2" fontId="0" fillId="0" borderId="3" xfId="0" applyNumberFormat="1" applyBorder="1"/>
    <xf numFmtId="164" fontId="0" fillId="0" borderId="0" xfId="0" applyNumberFormat="1"/>
    <xf numFmtId="2" fontId="2" fillId="0" borderId="0" xfId="0" applyNumberFormat="1" applyFont="1"/>
    <xf numFmtId="164" fontId="0" fillId="0" borderId="5" xfId="0" applyNumberFormat="1" applyBorder="1"/>
    <xf numFmtId="164" fontId="0" fillId="0" borderId="7" xfId="0" applyNumberFormat="1" applyBorder="1"/>
    <xf numFmtId="0" fontId="0" fillId="2" borderId="11" xfId="0" applyFill="1" applyBorder="1"/>
    <xf numFmtId="0" fontId="0" fillId="2" borderId="12" xfId="0" applyFill="1" applyBorder="1"/>
    <xf numFmtId="0" fontId="1" fillId="3" borderId="4" xfId="0" applyFont="1" applyFill="1" applyBorder="1" applyAlignment="1">
      <alignment horizontal="right" wrapText="1"/>
    </xf>
    <xf numFmtId="165" fontId="1" fillId="3" borderId="6" xfId="0" applyNumberFormat="1" applyFont="1" applyFill="1" applyBorder="1" applyAlignment="1">
      <alignment horizontal="left" wrapText="1"/>
    </xf>
    <xf numFmtId="0" fontId="1" fillId="3" borderId="2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/>
    </xf>
    <xf numFmtId="0" fontId="0" fillId="2" borderId="5" xfId="0" applyFill="1" applyBorder="1"/>
    <xf numFmtId="166" fontId="0" fillId="0" borderId="5" xfId="0" applyNumberFormat="1" applyBorder="1"/>
    <xf numFmtId="166" fontId="0" fillId="0" borderId="3" xfId="0" applyNumberFormat="1" applyBorder="1"/>
    <xf numFmtId="166" fontId="0" fillId="0" borderId="7" xfId="0" applyNumberFormat="1" applyBorder="1"/>
    <xf numFmtId="2" fontId="0" fillId="0" borderId="7" xfId="0" applyNumberFormat="1" applyBorder="1"/>
    <xf numFmtId="2" fontId="0" fillId="0" borderId="0" xfId="0" applyNumberFormat="1"/>
    <xf numFmtId="2" fontId="2" fillId="0" borderId="16" xfId="0" applyNumberFormat="1" applyFont="1" applyBorder="1"/>
    <xf numFmtId="0" fontId="1" fillId="0" borderId="2" xfId="0" applyFont="1" applyBorder="1" applyAlignment="1">
      <alignment horizontal="center" wrapText="1"/>
    </xf>
    <xf numFmtId="2" fontId="2" fillId="0" borderId="12" xfId="0" applyNumberFormat="1" applyFont="1" applyBorder="1"/>
    <xf numFmtId="2" fontId="2" fillId="0" borderId="11" xfId="0" applyNumberFormat="1" applyFont="1" applyBorder="1"/>
    <xf numFmtId="2" fontId="2" fillId="0" borderId="6" xfId="0" applyNumberFormat="1" applyFont="1" applyBorder="1"/>
    <xf numFmtId="164" fontId="0" fillId="0" borderId="5" xfId="0" quotePrefix="1" applyNumberFormat="1" applyBorder="1"/>
    <xf numFmtId="164" fontId="0" fillId="0" borderId="3" xfId="0" quotePrefix="1" applyNumberFormat="1" applyBorder="1"/>
    <xf numFmtId="164" fontId="0" fillId="0" borderId="7" xfId="0" quotePrefix="1" applyNumberFormat="1" applyBorder="1"/>
    <xf numFmtId="2" fontId="0" fillId="0" borderId="5" xfId="0" applyNumberFormat="1" applyBorder="1"/>
    <xf numFmtId="0" fontId="0" fillId="2" borderId="8" xfId="0" applyFill="1" applyBorder="1"/>
    <xf numFmtId="0" fontId="0" fillId="2" borderId="12" xfId="0" applyFill="1" applyBorder="1"/>
    <xf numFmtId="165" fontId="0" fillId="2" borderId="10" xfId="0" applyNumberFormat="1" applyFill="1" applyBorder="1"/>
    <xf numFmtId="165" fontId="0" fillId="2" borderId="11" xfId="0" applyNumberFormat="1" applyFill="1" applyBorder="1"/>
    <xf numFmtId="165" fontId="0" fillId="0" borderId="4" xfId="0" applyNumberFormat="1" applyBorder="1"/>
    <xf numFmtId="165" fontId="0" fillId="0" borderId="6" xfId="0" applyNumberFormat="1" applyBorder="1"/>
    <xf numFmtId="165" fontId="0" fillId="2" borderId="0" xfId="0" applyNumberFormat="1" applyFill="1"/>
    <xf numFmtId="0" fontId="0" fillId="2" borderId="10" xfId="0" applyFill="1" applyBorder="1"/>
    <xf numFmtId="0" fontId="0" fillId="2" borderId="11" xfId="0" applyFill="1" applyBorder="1"/>
    <xf numFmtId="0" fontId="0" fillId="2" borderId="9" xfId="0" applyFill="1" applyBorder="1"/>
    <xf numFmtId="0" fontId="1" fillId="4" borderId="13" xfId="0" applyFont="1" applyFill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1" fillId="4" borderId="15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wrapText="1"/>
    </xf>
    <xf numFmtId="0" fontId="0" fillId="3" borderId="12" xfId="0" applyFill="1" applyBorder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0" fillId="3" borderId="7" xfId="0" applyFill="1" applyBorder="1" applyAlignment="1">
      <alignment wrapText="1"/>
    </xf>
    <xf numFmtId="0" fontId="1" fillId="3" borderId="5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2"/>
  <sheetViews>
    <sheetView tabSelected="1" workbookViewId="0">
      <pane ySplit="7" topLeftCell="A202" activePane="bottomLeft" state="frozen"/>
      <selection pane="bottomLeft" activeCell="D215" sqref="D215"/>
    </sheetView>
  </sheetViews>
  <sheetFormatPr defaultRowHeight="12.75" x14ac:dyDescent="0.2"/>
  <cols>
    <col min="1" max="1" width="22.7109375" bestFit="1" customWidth="1"/>
    <col min="2" max="2" width="15.28515625" customWidth="1"/>
    <col min="3" max="3" width="18.28515625" customWidth="1"/>
    <col min="4" max="4" width="13.42578125" customWidth="1"/>
    <col min="5" max="5" width="21.85546875" customWidth="1"/>
    <col min="10" max="10" width="9.28515625" customWidth="1"/>
  </cols>
  <sheetData>
    <row r="1" spans="1:15" ht="35.25" customHeight="1" thickBot="1" x14ac:dyDescent="0.25">
      <c r="A1" s="40" t="s">
        <v>9</v>
      </c>
      <c r="B1" s="41"/>
      <c r="C1" s="41"/>
      <c r="D1" s="41"/>
      <c r="E1" s="42"/>
    </row>
    <row r="2" spans="1:15" ht="26.25" customHeight="1" x14ac:dyDescent="0.2">
      <c r="A2" s="43" t="s">
        <v>8</v>
      </c>
      <c r="B2" s="49" t="s">
        <v>4</v>
      </c>
      <c r="C2" s="47" t="s">
        <v>1</v>
      </c>
      <c r="D2" s="45" t="s">
        <v>7</v>
      </c>
      <c r="E2" s="46"/>
    </row>
    <row r="3" spans="1:15" ht="15.75" customHeight="1" thickBot="1" x14ac:dyDescent="0.25">
      <c r="A3" s="44"/>
      <c r="B3" s="50"/>
      <c r="C3" s="48"/>
      <c r="D3" s="11" t="s">
        <v>2</v>
      </c>
      <c r="E3" s="12">
        <f>BPI!C9</f>
        <v>650</v>
      </c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x14ac:dyDescent="0.2">
      <c r="A4" s="16">
        <v>44870</v>
      </c>
      <c r="B4" s="4">
        <f>(575+725)/2</f>
        <v>650</v>
      </c>
      <c r="C4" s="15"/>
      <c r="D4" s="39"/>
      <c r="E4" s="31"/>
    </row>
    <row r="5" spans="1:15" x14ac:dyDescent="0.2">
      <c r="A5" s="17">
        <v>44877</v>
      </c>
      <c r="B5" s="4">
        <f>(575+725)/2</f>
        <v>650</v>
      </c>
      <c r="C5" s="3"/>
      <c r="D5" s="36"/>
      <c r="E5" s="33"/>
    </row>
    <row r="6" spans="1:15" x14ac:dyDescent="0.2">
      <c r="A6" s="17">
        <v>44884</v>
      </c>
      <c r="B6" s="4">
        <f>(575+725)/2</f>
        <v>650</v>
      </c>
      <c r="C6" s="3"/>
      <c r="D6" s="36"/>
      <c r="E6" s="33"/>
    </row>
    <row r="7" spans="1:15" ht="13.5" thickBot="1" x14ac:dyDescent="0.25">
      <c r="A7" s="18">
        <v>44891</v>
      </c>
      <c r="B7" s="19">
        <f>(575+725)/2</f>
        <v>650</v>
      </c>
      <c r="C7" s="19">
        <f>SUM(B4:B7)/COUNT(B4:B7)</f>
        <v>650</v>
      </c>
      <c r="D7" s="34">
        <f>C7/E$3</f>
        <v>1</v>
      </c>
      <c r="E7" s="35"/>
    </row>
    <row r="8" spans="1:15" x14ac:dyDescent="0.2">
      <c r="A8" s="7">
        <v>44898</v>
      </c>
      <c r="B8" s="4">
        <f t="shared" ref="B8:B13" si="0">(575+725)/2</f>
        <v>650</v>
      </c>
      <c r="C8" s="15"/>
      <c r="D8" s="30"/>
      <c r="E8" s="31"/>
    </row>
    <row r="9" spans="1:15" x14ac:dyDescent="0.2">
      <c r="A9" s="2">
        <v>44905</v>
      </c>
      <c r="B9" s="4">
        <f t="shared" si="0"/>
        <v>650</v>
      </c>
      <c r="C9" s="3"/>
      <c r="D9" s="37"/>
      <c r="E9" s="38"/>
    </row>
    <row r="10" spans="1:15" x14ac:dyDescent="0.2">
      <c r="A10" s="2">
        <v>44912</v>
      </c>
      <c r="B10" s="4">
        <f t="shared" si="0"/>
        <v>650</v>
      </c>
      <c r="C10" s="3"/>
      <c r="D10" s="37"/>
      <c r="E10" s="38"/>
    </row>
    <row r="11" spans="1:15" x14ac:dyDescent="0.2">
      <c r="A11" s="2">
        <v>44919</v>
      </c>
      <c r="B11" s="4">
        <f t="shared" si="0"/>
        <v>650</v>
      </c>
      <c r="C11" s="3"/>
      <c r="D11" s="37"/>
      <c r="E11" s="38"/>
    </row>
    <row r="12" spans="1:15" ht="13.5" thickBot="1" x14ac:dyDescent="0.25">
      <c r="A12" s="8">
        <v>44926</v>
      </c>
      <c r="B12" s="19">
        <f t="shared" si="0"/>
        <v>650</v>
      </c>
      <c r="C12" s="19">
        <f>SUM(B9:B12)/COUNT(B9:B12)</f>
        <v>650</v>
      </c>
      <c r="D12" s="34">
        <f>C12/E$3</f>
        <v>1</v>
      </c>
      <c r="E12" s="35"/>
    </row>
    <row r="13" spans="1:15" x14ac:dyDescent="0.2">
      <c r="A13" s="16">
        <v>44933</v>
      </c>
      <c r="B13" s="4">
        <f t="shared" si="0"/>
        <v>650</v>
      </c>
      <c r="C13" s="15"/>
      <c r="D13" s="39"/>
      <c r="E13" s="31"/>
    </row>
    <row r="14" spans="1:15" x14ac:dyDescent="0.2">
      <c r="A14" s="17">
        <v>44940</v>
      </c>
      <c r="B14" s="4">
        <f t="shared" ref="B14:B20" si="1">(575+725)/2</f>
        <v>650</v>
      </c>
      <c r="C14" s="3"/>
      <c r="D14" s="36"/>
      <c r="E14" s="33"/>
    </row>
    <row r="15" spans="1:15" x14ac:dyDescent="0.2">
      <c r="A15" s="17">
        <v>44947</v>
      </c>
      <c r="B15" s="4">
        <f t="shared" si="1"/>
        <v>650</v>
      </c>
      <c r="C15" s="3"/>
      <c r="D15" s="36"/>
      <c r="E15" s="33"/>
    </row>
    <row r="16" spans="1:15" ht="13.5" thickBot="1" x14ac:dyDescent="0.25">
      <c r="A16" s="18">
        <v>44954</v>
      </c>
      <c r="B16" s="19">
        <f t="shared" si="1"/>
        <v>650</v>
      </c>
      <c r="C16" s="19">
        <f>SUM(B13:B16)/COUNT(B13:B16)</f>
        <v>650</v>
      </c>
      <c r="D16" s="34">
        <f>C16/E$3</f>
        <v>1</v>
      </c>
      <c r="E16" s="35"/>
    </row>
    <row r="17" spans="1:5" x14ac:dyDescent="0.2">
      <c r="A17" s="16">
        <v>44961</v>
      </c>
      <c r="B17" s="4">
        <f t="shared" si="1"/>
        <v>650</v>
      </c>
      <c r="C17" s="15"/>
      <c r="D17" s="39"/>
      <c r="E17" s="31"/>
    </row>
    <row r="18" spans="1:5" x14ac:dyDescent="0.2">
      <c r="A18" s="17">
        <v>44968</v>
      </c>
      <c r="B18" s="4">
        <f t="shared" si="1"/>
        <v>650</v>
      </c>
      <c r="C18" s="3"/>
      <c r="D18" s="36"/>
      <c r="E18" s="33"/>
    </row>
    <row r="19" spans="1:5" x14ac:dyDescent="0.2">
      <c r="A19" s="17">
        <v>44975</v>
      </c>
      <c r="B19" s="4">
        <f t="shared" si="1"/>
        <v>650</v>
      </c>
      <c r="C19" s="3"/>
      <c r="D19" s="36"/>
      <c r="E19" s="33"/>
    </row>
    <row r="20" spans="1:5" ht="13.5" thickBot="1" x14ac:dyDescent="0.25">
      <c r="A20" s="18">
        <v>44982</v>
      </c>
      <c r="B20" s="19">
        <f t="shared" si="1"/>
        <v>650</v>
      </c>
      <c r="C20" s="19">
        <f>SUM(B17:B20)/COUNT(B17:B20)</f>
        <v>650</v>
      </c>
      <c r="D20" s="34">
        <f>C20/E$3</f>
        <v>1</v>
      </c>
      <c r="E20" s="35"/>
    </row>
    <row r="21" spans="1:5" x14ac:dyDescent="0.2">
      <c r="A21" s="16">
        <v>44989</v>
      </c>
      <c r="B21" s="4">
        <f t="shared" ref="B21:B28" si="2">(575+725)/2</f>
        <v>650</v>
      </c>
      <c r="C21" s="15"/>
      <c r="D21" s="30"/>
      <c r="E21" s="31"/>
    </row>
    <row r="22" spans="1:5" x14ac:dyDescent="0.2">
      <c r="A22" s="17">
        <v>44996</v>
      </c>
      <c r="B22" s="4">
        <f t="shared" si="2"/>
        <v>650</v>
      </c>
      <c r="C22" s="3"/>
      <c r="D22" s="32"/>
      <c r="E22" s="33"/>
    </row>
    <row r="23" spans="1:5" x14ac:dyDescent="0.2">
      <c r="A23" s="17">
        <v>45003</v>
      </c>
      <c r="B23" s="4">
        <f t="shared" si="2"/>
        <v>650</v>
      </c>
      <c r="C23" s="3"/>
      <c r="D23" s="32"/>
      <c r="E23" s="33"/>
    </row>
    <row r="24" spans="1:5" ht="13.5" thickBot="1" x14ac:dyDescent="0.25">
      <c r="A24" s="18">
        <v>45010</v>
      </c>
      <c r="B24" s="19">
        <f t="shared" si="2"/>
        <v>650</v>
      </c>
      <c r="C24" s="19">
        <f>SUM(B21:B24)/COUNT(B21:B24)</f>
        <v>650</v>
      </c>
      <c r="D24" s="34">
        <f>C24/E$3</f>
        <v>1</v>
      </c>
      <c r="E24" s="35"/>
    </row>
    <row r="25" spans="1:5" x14ac:dyDescent="0.2">
      <c r="A25" s="26">
        <v>45017</v>
      </c>
      <c r="B25" s="4">
        <f t="shared" si="2"/>
        <v>650</v>
      </c>
      <c r="C25" s="15"/>
      <c r="D25" s="30"/>
      <c r="E25" s="31"/>
    </row>
    <row r="26" spans="1:5" x14ac:dyDescent="0.2">
      <c r="A26" s="27">
        <v>45024</v>
      </c>
      <c r="B26" s="4">
        <f t="shared" si="2"/>
        <v>650</v>
      </c>
      <c r="C26" s="3"/>
      <c r="D26" s="32"/>
      <c r="E26" s="33"/>
    </row>
    <row r="27" spans="1:5" x14ac:dyDescent="0.2">
      <c r="A27" s="27">
        <v>45031</v>
      </c>
      <c r="B27" s="4">
        <f t="shared" si="2"/>
        <v>650</v>
      </c>
      <c r="C27" s="3"/>
      <c r="D27" s="32"/>
      <c r="E27" s="33"/>
    </row>
    <row r="28" spans="1:5" x14ac:dyDescent="0.2">
      <c r="A28" s="17">
        <v>45038</v>
      </c>
      <c r="B28" s="4">
        <f t="shared" si="2"/>
        <v>650</v>
      </c>
      <c r="C28" s="3"/>
      <c r="D28" s="32"/>
      <c r="E28" s="33"/>
    </row>
    <row r="29" spans="1:5" ht="13.5" thickBot="1" x14ac:dyDescent="0.25">
      <c r="A29" s="18">
        <v>45045</v>
      </c>
      <c r="B29" s="19">
        <f t="shared" ref="B29:B37" si="3">(575+725)/2</f>
        <v>650</v>
      </c>
      <c r="C29" s="19">
        <f>SUM(B26:B29)/COUNT(B26:B29)</f>
        <v>650</v>
      </c>
      <c r="D29" s="34">
        <f>C29/E$3</f>
        <v>1</v>
      </c>
      <c r="E29" s="35"/>
    </row>
    <row r="30" spans="1:5" x14ac:dyDescent="0.2">
      <c r="A30" s="16">
        <v>45052</v>
      </c>
      <c r="B30" s="4">
        <f t="shared" si="3"/>
        <v>650</v>
      </c>
      <c r="C30" s="15"/>
      <c r="D30" s="30"/>
      <c r="E30" s="31"/>
    </row>
    <row r="31" spans="1:5" x14ac:dyDescent="0.2">
      <c r="A31" s="17">
        <v>45059</v>
      </c>
      <c r="B31" s="4">
        <f t="shared" si="3"/>
        <v>650</v>
      </c>
      <c r="C31" s="3"/>
      <c r="D31" s="32"/>
      <c r="E31" s="33"/>
    </row>
    <row r="32" spans="1:5" x14ac:dyDescent="0.2">
      <c r="A32" s="17">
        <v>45066</v>
      </c>
      <c r="B32" s="4">
        <f t="shared" si="3"/>
        <v>650</v>
      </c>
      <c r="C32" s="3"/>
      <c r="D32" s="32"/>
      <c r="E32" s="33"/>
    </row>
    <row r="33" spans="1:5" ht="13.5" thickBot="1" x14ac:dyDescent="0.25">
      <c r="A33" s="18">
        <v>45073</v>
      </c>
      <c r="B33" s="19">
        <f t="shared" si="3"/>
        <v>650</v>
      </c>
      <c r="C33" s="19">
        <f>SUM(B30:B33)/COUNT(B30:B33)</f>
        <v>650</v>
      </c>
      <c r="D33" s="34">
        <f>C33/E$3</f>
        <v>1</v>
      </c>
      <c r="E33" s="35"/>
    </row>
    <row r="34" spans="1:5" x14ac:dyDescent="0.2">
      <c r="A34" s="16">
        <v>45080</v>
      </c>
      <c r="B34" s="4">
        <f t="shared" si="3"/>
        <v>650</v>
      </c>
      <c r="C34" s="15"/>
      <c r="D34" s="30"/>
      <c r="E34" s="31"/>
    </row>
    <row r="35" spans="1:5" x14ac:dyDescent="0.2">
      <c r="A35" s="17">
        <v>45087</v>
      </c>
      <c r="B35" s="4">
        <f t="shared" si="3"/>
        <v>650</v>
      </c>
      <c r="C35" s="3"/>
      <c r="D35" s="32"/>
      <c r="E35" s="33"/>
    </row>
    <row r="36" spans="1:5" x14ac:dyDescent="0.2">
      <c r="A36" s="17">
        <v>45094</v>
      </c>
      <c r="B36" s="4">
        <f t="shared" si="3"/>
        <v>650</v>
      </c>
      <c r="C36" s="3"/>
      <c r="D36" s="32"/>
      <c r="E36" s="33"/>
    </row>
    <row r="37" spans="1:5" ht="13.5" thickBot="1" x14ac:dyDescent="0.25">
      <c r="A37" s="18">
        <v>45101</v>
      </c>
      <c r="B37" s="19">
        <f t="shared" si="3"/>
        <v>650</v>
      </c>
      <c r="C37" s="19">
        <f>SUM(B34:B37)/COUNT(B34:B37)</f>
        <v>650</v>
      </c>
      <c r="D37" s="34">
        <f>C37/E$3</f>
        <v>1</v>
      </c>
      <c r="E37" s="35"/>
    </row>
    <row r="38" spans="1:5" x14ac:dyDescent="0.2">
      <c r="A38" s="26">
        <v>45108</v>
      </c>
      <c r="B38" s="29">
        <f t="shared" ref="B38:B46" si="4">(575+725)/2</f>
        <v>650</v>
      </c>
      <c r="C38" s="15"/>
      <c r="D38" s="30"/>
      <c r="E38" s="31"/>
    </row>
    <row r="39" spans="1:5" x14ac:dyDescent="0.2">
      <c r="A39" s="27">
        <v>45115</v>
      </c>
      <c r="B39" s="4">
        <f t="shared" si="4"/>
        <v>650</v>
      </c>
      <c r="C39" s="3"/>
      <c r="D39" s="32"/>
      <c r="E39" s="33"/>
    </row>
    <row r="40" spans="1:5" x14ac:dyDescent="0.2">
      <c r="A40" s="27">
        <v>45122</v>
      </c>
      <c r="B40" s="4">
        <f t="shared" si="4"/>
        <v>650</v>
      </c>
      <c r="C40" s="3"/>
      <c r="D40" s="32"/>
      <c r="E40" s="33"/>
    </row>
    <row r="41" spans="1:5" x14ac:dyDescent="0.2">
      <c r="A41" s="17">
        <v>45129</v>
      </c>
      <c r="B41" s="4">
        <f t="shared" si="4"/>
        <v>650</v>
      </c>
      <c r="C41" s="3"/>
      <c r="D41" s="32"/>
      <c r="E41" s="33"/>
    </row>
    <row r="42" spans="1:5" ht="13.5" thickBot="1" x14ac:dyDescent="0.25">
      <c r="A42" s="18">
        <v>45136</v>
      </c>
      <c r="B42" s="19">
        <f t="shared" si="4"/>
        <v>650</v>
      </c>
      <c r="C42" s="19">
        <f>SUM(B39:B42)/COUNT(B39:B42)</f>
        <v>650</v>
      </c>
      <c r="D42" s="34">
        <f>C42/E$3</f>
        <v>1</v>
      </c>
      <c r="E42" s="35"/>
    </row>
    <row r="43" spans="1:5" x14ac:dyDescent="0.2">
      <c r="A43" s="16">
        <v>45143</v>
      </c>
      <c r="B43" s="29">
        <f t="shared" si="4"/>
        <v>650</v>
      </c>
      <c r="C43" s="15"/>
      <c r="D43" s="30"/>
      <c r="E43" s="31"/>
    </row>
    <row r="44" spans="1:5" x14ac:dyDescent="0.2">
      <c r="A44" s="17">
        <v>45150</v>
      </c>
      <c r="B44" s="4">
        <f t="shared" si="4"/>
        <v>650</v>
      </c>
      <c r="C44" s="3"/>
      <c r="D44" s="32"/>
      <c r="E44" s="33"/>
    </row>
    <row r="45" spans="1:5" x14ac:dyDescent="0.2">
      <c r="A45" s="17">
        <v>45157</v>
      </c>
      <c r="B45" s="4">
        <f t="shared" si="4"/>
        <v>650</v>
      </c>
      <c r="C45" s="3"/>
      <c r="D45" s="32"/>
      <c r="E45" s="33"/>
    </row>
    <row r="46" spans="1:5" ht="13.5" thickBot="1" x14ac:dyDescent="0.25">
      <c r="A46" s="18">
        <v>45164</v>
      </c>
      <c r="B46" s="19">
        <f t="shared" si="4"/>
        <v>650</v>
      </c>
      <c r="C46" s="19">
        <f>SUM(B43:B46)/COUNT(B43:B46)</f>
        <v>650</v>
      </c>
      <c r="D46" s="34">
        <f>C46/E$3</f>
        <v>1</v>
      </c>
      <c r="E46" s="35"/>
    </row>
    <row r="47" spans="1:5" x14ac:dyDescent="0.2">
      <c r="A47" s="26">
        <v>45171</v>
      </c>
      <c r="B47" s="29">
        <f>(575+725)/2</f>
        <v>650</v>
      </c>
      <c r="C47" s="15"/>
      <c r="D47" s="30"/>
      <c r="E47" s="31"/>
    </row>
    <row r="48" spans="1:5" x14ac:dyDescent="0.2">
      <c r="A48" s="27">
        <v>45178</v>
      </c>
      <c r="B48" s="4">
        <f>(575+700)/2</f>
        <v>637.5</v>
      </c>
      <c r="C48" s="3"/>
      <c r="D48" s="32"/>
      <c r="E48" s="33"/>
    </row>
    <row r="49" spans="1:5" x14ac:dyDescent="0.2">
      <c r="A49" s="27">
        <v>45185</v>
      </c>
      <c r="B49" s="4">
        <f t="shared" ref="B49:B50" si="5">(575+700)/2</f>
        <v>637.5</v>
      </c>
      <c r="C49" s="3"/>
      <c r="D49" s="32"/>
      <c r="E49" s="33"/>
    </row>
    <row r="50" spans="1:5" x14ac:dyDescent="0.2">
      <c r="A50" s="17">
        <v>45192</v>
      </c>
      <c r="B50" s="4">
        <f t="shared" si="5"/>
        <v>637.5</v>
      </c>
      <c r="C50" s="3"/>
      <c r="D50" s="32"/>
      <c r="E50" s="33"/>
    </row>
    <row r="51" spans="1:5" ht="13.5" thickBot="1" x14ac:dyDescent="0.25">
      <c r="A51" s="18">
        <v>45199</v>
      </c>
      <c r="B51" s="19">
        <f>(575+675)/2</f>
        <v>625</v>
      </c>
      <c r="C51" s="19">
        <f>SUM(B48:B51)/COUNT(B48:B51)</f>
        <v>634.375</v>
      </c>
      <c r="D51" s="34">
        <f>C51/E$3</f>
        <v>0.97596153846153844</v>
      </c>
      <c r="E51" s="35"/>
    </row>
    <row r="52" spans="1:5" x14ac:dyDescent="0.2">
      <c r="A52" s="26">
        <v>45206</v>
      </c>
      <c r="B52" s="4">
        <f t="shared" ref="B52:B57" si="6">(575+650)/2</f>
        <v>612.5</v>
      </c>
      <c r="C52" s="15"/>
      <c r="D52" s="30"/>
      <c r="E52" s="31"/>
    </row>
    <row r="53" spans="1:5" x14ac:dyDescent="0.2">
      <c r="A53" s="27">
        <v>45213</v>
      </c>
      <c r="B53" s="4">
        <f t="shared" si="6"/>
        <v>612.5</v>
      </c>
      <c r="C53" s="3"/>
      <c r="D53" s="32"/>
      <c r="E53" s="33"/>
    </row>
    <row r="54" spans="1:5" x14ac:dyDescent="0.2">
      <c r="A54" s="27">
        <v>45220</v>
      </c>
      <c r="B54" s="4">
        <f t="shared" si="6"/>
        <v>612.5</v>
      </c>
      <c r="C54" s="3"/>
      <c r="D54" s="32"/>
      <c r="E54" s="33"/>
    </row>
    <row r="55" spans="1:5" ht="13.5" thickBot="1" x14ac:dyDescent="0.25">
      <c r="A55" s="28">
        <v>45227</v>
      </c>
      <c r="B55" s="19">
        <f t="shared" si="6"/>
        <v>612.5</v>
      </c>
      <c r="C55" s="19">
        <f>SUM(B52:B55)/COUNT(B52:B55)</f>
        <v>612.5</v>
      </c>
      <c r="D55" s="34">
        <f>C55/E$3</f>
        <v>0.94230769230769229</v>
      </c>
      <c r="E55" s="35"/>
    </row>
    <row r="56" spans="1:5" x14ac:dyDescent="0.2">
      <c r="A56" s="16">
        <v>45234</v>
      </c>
      <c r="B56" s="4">
        <f t="shared" si="6"/>
        <v>612.5</v>
      </c>
      <c r="C56" s="15"/>
      <c r="D56" s="30"/>
      <c r="E56" s="31"/>
    </row>
    <row r="57" spans="1:5" x14ac:dyDescent="0.2">
      <c r="A57" s="17">
        <v>45241</v>
      </c>
      <c r="B57" s="4">
        <f t="shared" si="6"/>
        <v>612.5</v>
      </c>
      <c r="C57" s="3"/>
      <c r="D57" s="32"/>
      <c r="E57" s="33"/>
    </row>
    <row r="58" spans="1:5" x14ac:dyDescent="0.2">
      <c r="A58" s="17">
        <v>45248</v>
      </c>
      <c r="B58" s="4">
        <f>(575+625)/2</f>
        <v>600</v>
      </c>
      <c r="C58" s="3"/>
      <c r="D58" s="32"/>
      <c r="E58" s="33"/>
    </row>
    <row r="59" spans="1:5" ht="13.5" thickBot="1" x14ac:dyDescent="0.25">
      <c r="A59" s="18">
        <v>45255</v>
      </c>
      <c r="B59" s="19">
        <f>(575+625)/2</f>
        <v>600</v>
      </c>
      <c r="C59" s="19">
        <f>SUM(B56:B59)/COUNT(B56:B59)</f>
        <v>606.25</v>
      </c>
      <c r="D59" s="34">
        <f>C59/E$3</f>
        <v>0.93269230769230771</v>
      </c>
      <c r="E59" s="35"/>
    </row>
    <row r="60" spans="1:5" x14ac:dyDescent="0.2">
      <c r="A60" s="26">
        <v>45262</v>
      </c>
      <c r="B60" s="4">
        <f t="shared" ref="B60:B61" si="7">(575+625)/2</f>
        <v>600</v>
      </c>
      <c r="C60" s="15"/>
      <c r="D60" s="30"/>
      <c r="E60" s="31"/>
    </row>
    <row r="61" spans="1:5" x14ac:dyDescent="0.2">
      <c r="A61" s="27">
        <v>45269</v>
      </c>
      <c r="B61" s="4">
        <f t="shared" si="7"/>
        <v>600</v>
      </c>
      <c r="C61" s="3"/>
      <c r="D61" s="32"/>
      <c r="E61" s="33"/>
    </row>
    <row r="62" spans="1:5" x14ac:dyDescent="0.2">
      <c r="A62" s="27">
        <v>45276</v>
      </c>
      <c r="B62" s="4">
        <f t="shared" ref="B62:B67" si="8">(550+625)/2</f>
        <v>587.5</v>
      </c>
      <c r="C62" s="3"/>
      <c r="D62" s="32"/>
      <c r="E62" s="33"/>
    </row>
    <row r="63" spans="1:5" x14ac:dyDescent="0.2">
      <c r="A63" s="17">
        <v>45283</v>
      </c>
      <c r="B63" s="4">
        <f t="shared" si="8"/>
        <v>587.5</v>
      </c>
      <c r="C63" s="3"/>
      <c r="D63" s="32"/>
      <c r="E63" s="33"/>
    </row>
    <row r="64" spans="1:5" ht="13.5" thickBot="1" x14ac:dyDescent="0.25">
      <c r="A64" s="18">
        <v>45290</v>
      </c>
      <c r="B64" s="19">
        <f t="shared" si="8"/>
        <v>587.5</v>
      </c>
      <c r="C64" s="19">
        <f>SUM(B61:B64)/COUNT(B61:B64)</f>
        <v>590.625</v>
      </c>
      <c r="D64" s="34">
        <f>C64/E$3</f>
        <v>0.90865384615384615</v>
      </c>
      <c r="E64" s="35"/>
    </row>
    <row r="65" spans="1:5" x14ac:dyDescent="0.2">
      <c r="A65" s="16">
        <v>45297</v>
      </c>
      <c r="B65" s="4">
        <f t="shared" si="8"/>
        <v>587.5</v>
      </c>
      <c r="C65" s="15"/>
      <c r="D65" s="30"/>
      <c r="E65" s="31"/>
    </row>
    <row r="66" spans="1:5" x14ac:dyDescent="0.2">
      <c r="A66" s="17">
        <v>45304</v>
      </c>
      <c r="B66" s="4">
        <f t="shared" si="8"/>
        <v>587.5</v>
      </c>
      <c r="C66" s="3"/>
      <c r="D66" s="32"/>
      <c r="E66" s="33"/>
    </row>
    <row r="67" spans="1:5" x14ac:dyDescent="0.2">
      <c r="A67" s="17">
        <v>45311</v>
      </c>
      <c r="B67" s="4">
        <f t="shared" si="8"/>
        <v>587.5</v>
      </c>
      <c r="C67" s="3"/>
      <c r="D67" s="32"/>
      <c r="E67" s="33"/>
    </row>
    <row r="68" spans="1:5" ht="13.5" thickBot="1" x14ac:dyDescent="0.25">
      <c r="A68" s="18">
        <v>45318</v>
      </c>
      <c r="B68" s="19">
        <f t="shared" ref="B68:B74" si="9">(550+625)/2</f>
        <v>587.5</v>
      </c>
      <c r="C68" s="19">
        <f>SUM(B65:B68)/COUNT(B65:B68)</f>
        <v>587.5</v>
      </c>
      <c r="D68" s="34">
        <f>C68/E$3</f>
        <v>0.90384615384615385</v>
      </c>
      <c r="E68" s="35"/>
    </row>
    <row r="69" spans="1:5" x14ac:dyDescent="0.2">
      <c r="A69" s="26">
        <v>45325</v>
      </c>
      <c r="B69" s="4">
        <f t="shared" si="9"/>
        <v>587.5</v>
      </c>
      <c r="C69" s="15"/>
      <c r="D69" s="30"/>
      <c r="E69" s="31"/>
    </row>
    <row r="70" spans="1:5" x14ac:dyDescent="0.2">
      <c r="A70" s="27">
        <v>45332</v>
      </c>
      <c r="B70" s="4">
        <f t="shared" si="9"/>
        <v>587.5</v>
      </c>
      <c r="C70" s="3"/>
      <c r="D70" s="32"/>
      <c r="E70" s="33"/>
    </row>
    <row r="71" spans="1:5" x14ac:dyDescent="0.2">
      <c r="A71" s="27">
        <v>45339</v>
      </c>
      <c r="B71" s="4">
        <f t="shared" si="9"/>
        <v>587.5</v>
      </c>
      <c r="C71" s="3"/>
      <c r="D71" s="32"/>
      <c r="E71" s="33"/>
    </row>
    <row r="72" spans="1:5" ht="13.5" thickBot="1" x14ac:dyDescent="0.25">
      <c r="A72" s="28">
        <v>45346</v>
      </c>
      <c r="B72" s="19">
        <f t="shared" si="9"/>
        <v>587.5</v>
      </c>
      <c r="C72" s="19">
        <f>SUM(B69:B72)/COUNT(B69:B72)</f>
        <v>587.5</v>
      </c>
      <c r="D72" s="34">
        <f>C72/E$3</f>
        <v>0.90384615384615385</v>
      </c>
      <c r="E72" s="35"/>
    </row>
    <row r="73" spans="1:5" x14ac:dyDescent="0.2">
      <c r="A73" s="26">
        <v>45353</v>
      </c>
      <c r="B73" s="4">
        <f t="shared" si="9"/>
        <v>587.5</v>
      </c>
      <c r="C73" s="15"/>
      <c r="D73" s="30"/>
      <c r="E73" s="31"/>
    </row>
    <row r="74" spans="1:5" x14ac:dyDescent="0.2">
      <c r="A74" s="27">
        <v>45360</v>
      </c>
      <c r="B74" s="4">
        <f t="shared" si="9"/>
        <v>587.5</v>
      </c>
      <c r="C74" s="3"/>
      <c r="D74" s="32"/>
      <c r="E74" s="33"/>
    </row>
    <row r="75" spans="1:5" x14ac:dyDescent="0.2">
      <c r="A75" s="27">
        <v>45367</v>
      </c>
      <c r="B75" s="4">
        <f t="shared" ref="B75:B82" si="10">(550+625)/2</f>
        <v>587.5</v>
      </c>
      <c r="C75" s="3"/>
      <c r="D75" s="32"/>
      <c r="E75" s="33"/>
    </row>
    <row r="76" spans="1:5" x14ac:dyDescent="0.2">
      <c r="A76" s="17">
        <v>45374</v>
      </c>
      <c r="B76" s="4">
        <f t="shared" si="10"/>
        <v>587.5</v>
      </c>
      <c r="C76" s="3"/>
      <c r="D76" s="32"/>
      <c r="E76" s="33"/>
    </row>
    <row r="77" spans="1:5" ht="13.5" thickBot="1" x14ac:dyDescent="0.25">
      <c r="A77" s="18">
        <v>45381</v>
      </c>
      <c r="B77" s="19">
        <f t="shared" si="10"/>
        <v>587.5</v>
      </c>
      <c r="C77" s="19">
        <f>SUM(B74:B77)/COUNT(B74:B77)</f>
        <v>587.5</v>
      </c>
      <c r="D77" s="34">
        <f>C77/E$3</f>
        <v>0.90384615384615385</v>
      </c>
      <c r="E77" s="35"/>
    </row>
    <row r="78" spans="1:5" x14ac:dyDescent="0.2">
      <c r="A78" s="26">
        <v>45388</v>
      </c>
      <c r="B78" s="4">
        <f t="shared" si="10"/>
        <v>587.5</v>
      </c>
      <c r="C78" s="15"/>
      <c r="D78" s="30"/>
      <c r="E78" s="31"/>
    </row>
    <row r="79" spans="1:5" x14ac:dyDescent="0.2">
      <c r="A79" s="27">
        <v>45395</v>
      </c>
      <c r="B79" s="4">
        <f t="shared" si="10"/>
        <v>587.5</v>
      </c>
      <c r="C79" s="3"/>
      <c r="D79" s="32"/>
      <c r="E79" s="33"/>
    </row>
    <row r="80" spans="1:5" x14ac:dyDescent="0.2">
      <c r="A80" s="27">
        <v>45402</v>
      </c>
      <c r="B80" s="4">
        <f t="shared" si="10"/>
        <v>587.5</v>
      </c>
      <c r="C80" s="3"/>
      <c r="D80" s="32"/>
      <c r="E80" s="33"/>
    </row>
    <row r="81" spans="1:5" ht="13.5" thickBot="1" x14ac:dyDescent="0.25">
      <c r="A81" s="28">
        <v>45409</v>
      </c>
      <c r="B81" s="19">
        <f t="shared" si="10"/>
        <v>587.5</v>
      </c>
      <c r="C81" s="19">
        <f>SUM(B78:B81)/COUNT(B78:B81)</f>
        <v>587.5</v>
      </c>
      <c r="D81" s="34">
        <f>C81/E$3</f>
        <v>0.90384615384615385</v>
      </c>
      <c r="E81" s="35"/>
    </row>
    <row r="82" spans="1:5" x14ac:dyDescent="0.2">
      <c r="A82" s="26">
        <v>45416</v>
      </c>
      <c r="B82" s="4">
        <f t="shared" si="10"/>
        <v>587.5</v>
      </c>
      <c r="C82" s="15"/>
      <c r="D82" s="30"/>
      <c r="E82" s="31"/>
    </row>
    <row r="83" spans="1:5" x14ac:dyDescent="0.2">
      <c r="A83" s="27">
        <v>45423</v>
      </c>
      <c r="B83" s="4">
        <f>(550+625)/2</f>
        <v>587.5</v>
      </c>
      <c r="C83" s="3"/>
      <c r="D83" s="32"/>
      <c r="E83" s="33"/>
    </row>
    <row r="84" spans="1:5" x14ac:dyDescent="0.2">
      <c r="A84" s="27">
        <v>45430</v>
      </c>
      <c r="B84" s="4">
        <f t="shared" ref="B84:B85" si="11">(550+625)/2</f>
        <v>587.5</v>
      </c>
      <c r="C84" s="3"/>
      <c r="D84" s="32"/>
      <c r="E84" s="33"/>
    </row>
    <row r="85" spans="1:5" ht="13.5" thickBot="1" x14ac:dyDescent="0.25">
      <c r="A85" s="28">
        <v>45437</v>
      </c>
      <c r="B85" s="19">
        <f t="shared" si="11"/>
        <v>587.5</v>
      </c>
      <c r="C85" s="19">
        <f>SUM(B82:B85)/COUNT(B82:B85)</f>
        <v>587.5</v>
      </c>
      <c r="D85" s="34">
        <f>C85/E$3</f>
        <v>0.90384615384615385</v>
      </c>
      <c r="E85" s="35"/>
    </row>
    <row r="86" spans="1:5" x14ac:dyDescent="0.2">
      <c r="A86" s="26">
        <v>45444</v>
      </c>
      <c r="B86" s="4">
        <f t="shared" ref="B86:B92" si="12">(550+625)/2</f>
        <v>587.5</v>
      </c>
      <c r="C86" s="15"/>
      <c r="D86" s="30"/>
      <c r="E86" s="31"/>
    </row>
    <row r="87" spans="1:5" x14ac:dyDescent="0.2">
      <c r="A87" s="27">
        <v>45451</v>
      </c>
      <c r="B87" s="4">
        <f t="shared" si="12"/>
        <v>587.5</v>
      </c>
      <c r="C87" s="3"/>
      <c r="D87" s="32"/>
      <c r="E87" s="33"/>
    </row>
    <row r="88" spans="1:5" x14ac:dyDescent="0.2">
      <c r="A88" s="27">
        <v>45458</v>
      </c>
      <c r="B88" s="4">
        <f t="shared" si="12"/>
        <v>587.5</v>
      </c>
      <c r="C88" s="3"/>
      <c r="D88" s="32"/>
      <c r="E88" s="33"/>
    </row>
    <row r="89" spans="1:5" x14ac:dyDescent="0.2">
      <c r="A89" s="17">
        <v>45465</v>
      </c>
      <c r="B89" s="4">
        <f t="shared" si="12"/>
        <v>587.5</v>
      </c>
      <c r="C89" s="3"/>
      <c r="D89" s="32"/>
      <c r="E89" s="33"/>
    </row>
    <row r="90" spans="1:5" ht="13.5" thickBot="1" x14ac:dyDescent="0.25">
      <c r="A90" s="18">
        <v>45472</v>
      </c>
      <c r="B90" s="19">
        <f t="shared" si="12"/>
        <v>587.5</v>
      </c>
      <c r="C90" s="19">
        <f>SUM(B87:B90)/COUNT(B87:B90)</f>
        <v>587.5</v>
      </c>
      <c r="D90" s="34">
        <f>C90/E$3</f>
        <v>0.90384615384615385</v>
      </c>
      <c r="E90" s="35"/>
    </row>
    <row r="91" spans="1:5" x14ac:dyDescent="0.2">
      <c r="A91" s="26">
        <v>45479</v>
      </c>
      <c r="B91" s="4">
        <f t="shared" si="12"/>
        <v>587.5</v>
      </c>
      <c r="C91" s="15"/>
      <c r="D91" s="30"/>
      <c r="E91" s="31"/>
    </row>
    <row r="92" spans="1:5" x14ac:dyDescent="0.2">
      <c r="A92" s="27">
        <v>45486</v>
      </c>
      <c r="B92" s="4">
        <f t="shared" si="12"/>
        <v>587.5</v>
      </c>
      <c r="C92" s="3"/>
      <c r="D92" s="32"/>
      <c r="E92" s="33"/>
    </row>
    <row r="93" spans="1:5" x14ac:dyDescent="0.2">
      <c r="A93" s="27">
        <v>45493</v>
      </c>
      <c r="B93" s="4">
        <f>(550+625)/2</f>
        <v>587.5</v>
      </c>
      <c r="C93" s="3"/>
      <c r="D93" s="32"/>
      <c r="E93" s="33"/>
    </row>
    <row r="94" spans="1:5" ht="13.5" thickBot="1" x14ac:dyDescent="0.25">
      <c r="A94" s="28">
        <v>45500</v>
      </c>
      <c r="B94" s="19">
        <f>(550+625)/2</f>
        <v>587.5</v>
      </c>
      <c r="C94" s="19">
        <f>SUM(B91:B94)/COUNT(B91:B94)</f>
        <v>587.5</v>
      </c>
      <c r="D94" s="34">
        <f>C94/E$3</f>
        <v>0.90384615384615385</v>
      </c>
      <c r="E94" s="35"/>
    </row>
    <row r="95" spans="1:5" x14ac:dyDescent="0.2">
      <c r="A95" s="26">
        <v>45507</v>
      </c>
      <c r="B95" s="4">
        <f>(550+600)/2</f>
        <v>575</v>
      </c>
      <c r="C95" s="15"/>
      <c r="D95" s="30"/>
      <c r="E95" s="31"/>
    </row>
    <row r="96" spans="1:5" x14ac:dyDescent="0.2">
      <c r="A96" s="27">
        <v>45514</v>
      </c>
      <c r="B96" s="4">
        <f>(550+600)/2</f>
        <v>575</v>
      </c>
      <c r="C96" s="3"/>
      <c r="D96" s="32"/>
      <c r="E96" s="33"/>
    </row>
    <row r="97" spans="1:5" x14ac:dyDescent="0.2">
      <c r="A97" s="27">
        <v>45521</v>
      </c>
      <c r="B97" s="4">
        <f>(550+600)/2</f>
        <v>575</v>
      </c>
      <c r="C97" s="3"/>
      <c r="D97" s="32"/>
      <c r="E97" s="33"/>
    </row>
    <row r="98" spans="1:5" x14ac:dyDescent="0.2">
      <c r="A98" s="17">
        <v>45528</v>
      </c>
      <c r="B98" s="4">
        <f>(550+600)/2</f>
        <v>575</v>
      </c>
      <c r="C98" s="3"/>
      <c r="D98" s="32"/>
      <c r="E98" s="33"/>
    </row>
    <row r="99" spans="1:5" ht="13.5" thickBot="1" x14ac:dyDescent="0.25">
      <c r="A99" s="18">
        <v>45535</v>
      </c>
      <c r="B99" s="19">
        <f>(550+600)/2</f>
        <v>575</v>
      </c>
      <c r="C99" s="19">
        <f>SUM(B96:B99)/COUNT(B96:B99)</f>
        <v>575</v>
      </c>
      <c r="D99" s="34">
        <f>C99/E$3</f>
        <v>0.88461538461538458</v>
      </c>
      <c r="E99" s="35"/>
    </row>
    <row r="100" spans="1:5" x14ac:dyDescent="0.2">
      <c r="A100" s="26">
        <v>45542</v>
      </c>
      <c r="B100" s="4">
        <f t="shared" ref="B100:B107" si="13">(520+575)/2</f>
        <v>547.5</v>
      </c>
      <c r="C100" s="15"/>
      <c r="D100" s="30"/>
      <c r="E100" s="31"/>
    </row>
    <row r="101" spans="1:5" x14ac:dyDescent="0.2">
      <c r="A101" s="27">
        <v>45549</v>
      </c>
      <c r="B101" s="4">
        <f t="shared" si="13"/>
        <v>547.5</v>
      </c>
      <c r="C101" s="3"/>
      <c r="D101" s="32"/>
      <c r="E101" s="33"/>
    </row>
    <row r="102" spans="1:5" x14ac:dyDescent="0.2">
      <c r="A102" s="27">
        <v>45556</v>
      </c>
      <c r="B102" s="4">
        <f t="shared" si="13"/>
        <v>547.5</v>
      </c>
      <c r="C102" s="3"/>
      <c r="D102" s="32"/>
      <c r="E102" s="33"/>
    </row>
    <row r="103" spans="1:5" ht="13.5" thickBot="1" x14ac:dyDescent="0.25">
      <c r="A103" s="28">
        <v>45563</v>
      </c>
      <c r="B103" s="19">
        <f t="shared" si="13"/>
        <v>547.5</v>
      </c>
      <c r="C103" s="19">
        <f>SUM(B100:B103)/COUNT(B100:B103)</f>
        <v>547.5</v>
      </c>
      <c r="D103" s="34">
        <f>C103/E$3</f>
        <v>0.84230769230769231</v>
      </c>
      <c r="E103" s="35"/>
    </row>
    <row r="104" spans="1:5" x14ac:dyDescent="0.2">
      <c r="A104" s="26">
        <v>45570</v>
      </c>
      <c r="B104" s="4">
        <f t="shared" si="13"/>
        <v>547.5</v>
      </c>
      <c r="C104" s="15"/>
      <c r="D104" s="30"/>
      <c r="E104" s="31"/>
    </row>
    <row r="105" spans="1:5" x14ac:dyDescent="0.2">
      <c r="A105" s="27">
        <v>45577</v>
      </c>
      <c r="B105" s="4">
        <f t="shared" si="13"/>
        <v>547.5</v>
      </c>
      <c r="C105" s="3"/>
      <c r="D105" s="32"/>
      <c r="E105" s="33"/>
    </row>
    <row r="106" spans="1:5" x14ac:dyDescent="0.2">
      <c r="A106" s="27">
        <v>45584</v>
      </c>
      <c r="B106" s="4">
        <f t="shared" si="13"/>
        <v>547.5</v>
      </c>
      <c r="C106" s="3"/>
      <c r="D106" s="32"/>
      <c r="E106" s="33"/>
    </row>
    <row r="107" spans="1:5" ht="13.5" thickBot="1" x14ac:dyDescent="0.25">
      <c r="A107" s="28">
        <v>45591</v>
      </c>
      <c r="B107" s="19">
        <f t="shared" si="13"/>
        <v>547.5</v>
      </c>
      <c r="C107" s="19">
        <f>SUM(B104:B107)/COUNT(B104:B107)</f>
        <v>547.5</v>
      </c>
      <c r="D107" s="34">
        <f>C107/$E$3</f>
        <v>0.84230769230769231</v>
      </c>
      <c r="E107" s="35"/>
    </row>
    <row r="108" spans="1:5" x14ac:dyDescent="0.2">
      <c r="A108" s="26">
        <v>45598</v>
      </c>
      <c r="B108" s="4">
        <f t="shared" ref="B108:B126" si="14">(500+575)/2</f>
        <v>537.5</v>
      </c>
      <c r="C108" s="15"/>
      <c r="D108" s="30"/>
      <c r="E108" s="31"/>
    </row>
    <row r="109" spans="1:5" x14ac:dyDescent="0.2">
      <c r="A109" s="27">
        <v>45605</v>
      </c>
      <c r="B109" s="4">
        <f t="shared" si="14"/>
        <v>537.5</v>
      </c>
      <c r="C109" s="3"/>
      <c r="D109" s="32"/>
      <c r="E109" s="33"/>
    </row>
    <row r="110" spans="1:5" x14ac:dyDescent="0.2">
      <c r="A110" s="27">
        <v>45612</v>
      </c>
      <c r="B110" s="4">
        <f t="shared" si="14"/>
        <v>537.5</v>
      </c>
      <c r="C110" s="3"/>
      <c r="D110" s="32"/>
      <c r="E110" s="33"/>
    </row>
    <row r="111" spans="1:5" x14ac:dyDescent="0.2">
      <c r="A111" s="17">
        <v>45619</v>
      </c>
      <c r="B111" s="4">
        <f t="shared" si="14"/>
        <v>537.5</v>
      </c>
      <c r="C111" s="3"/>
      <c r="D111" s="32"/>
      <c r="E111" s="33"/>
    </row>
    <row r="112" spans="1:5" ht="13.5" thickBot="1" x14ac:dyDescent="0.25">
      <c r="A112" s="18">
        <v>45626</v>
      </c>
      <c r="B112" s="19">
        <f t="shared" si="14"/>
        <v>537.5</v>
      </c>
      <c r="C112" s="19">
        <f>SUM(B109:B112)/COUNT(B109:B112)</f>
        <v>537.5</v>
      </c>
      <c r="D112" s="34">
        <f>C112/$E$3</f>
        <v>0.82692307692307687</v>
      </c>
      <c r="E112" s="35"/>
    </row>
    <row r="113" spans="1:5" x14ac:dyDescent="0.2">
      <c r="A113" s="26">
        <v>45633</v>
      </c>
      <c r="B113" s="4">
        <f t="shared" si="14"/>
        <v>537.5</v>
      </c>
      <c r="C113" s="15"/>
      <c r="D113" s="30"/>
      <c r="E113" s="31"/>
    </row>
    <row r="114" spans="1:5" x14ac:dyDescent="0.2">
      <c r="A114" s="27">
        <v>45640</v>
      </c>
      <c r="B114" s="4">
        <f t="shared" si="14"/>
        <v>537.5</v>
      </c>
      <c r="C114" s="3"/>
      <c r="D114" s="32"/>
      <c r="E114" s="33"/>
    </row>
    <row r="115" spans="1:5" x14ac:dyDescent="0.2">
      <c r="A115" s="27">
        <v>45647</v>
      </c>
      <c r="B115" s="4">
        <f t="shared" si="14"/>
        <v>537.5</v>
      </c>
      <c r="C115" s="3"/>
      <c r="D115" s="32"/>
      <c r="E115" s="33"/>
    </row>
    <row r="116" spans="1:5" ht="13.5" thickBot="1" x14ac:dyDescent="0.25">
      <c r="A116" s="28">
        <v>45654</v>
      </c>
      <c r="B116" s="19">
        <f t="shared" si="14"/>
        <v>537.5</v>
      </c>
      <c r="C116" s="19">
        <v>537.5</v>
      </c>
      <c r="D116" s="34">
        <v>0.82692307692307687</v>
      </c>
      <c r="E116" s="35"/>
    </row>
    <row r="117" spans="1:5" x14ac:dyDescent="0.2">
      <c r="A117" s="26">
        <v>45661</v>
      </c>
      <c r="B117" s="4">
        <f t="shared" si="14"/>
        <v>537.5</v>
      </c>
      <c r="C117" s="15"/>
      <c r="D117" s="30"/>
      <c r="E117" s="31"/>
    </row>
    <row r="118" spans="1:5" x14ac:dyDescent="0.2">
      <c r="A118" s="27">
        <v>45668</v>
      </c>
      <c r="B118" s="4">
        <f t="shared" si="14"/>
        <v>537.5</v>
      </c>
      <c r="C118" s="3"/>
      <c r="D118" s="32"/>
      <c r="E118" s="33"/>
    </row>
    <row r="119" spans="1:5" x14ac:dyDescent="0.2">
      <c r="A119" s="27">
        <v>45675</v>
      </c>
      <c r="B119" s="4">
        <f t="shared" si="14"/>
        <v>537.5</v>
      </c>
      <c r="C119" s="3"/>
      <c r="D119" s="32"/>
      <c r="E119" s="33"/>
    </row>
    <row r="120" spans="1:5" ht="13.5" thickBot="1" x14ac:dyDescent="0.25">
      <c r="A120" s="28">
        <v>45682</v>
      </c>
      <c r="B120" s="19">
        <f t="shared" si="14"/>
        <v>537.5</v>
      </c>
      <c r="C120" s="19">
        <v>537.5</v>
      </c>
      <c r="D120" s="34">
        <v>0.82692307692307687</v>
      </c>
      <c r="E120" s="35"/>
    </row>
    <row r="121" spans="1:5" x14ac:dyDescent="0.2">
      <c r="A121" s="26">
        <v>45689</v>
      </c>
      <c r="B121" s="4">
        <f t="shared" si="14"/>
        <v>537.5</v>
      </c>
      <c r="C121" s="15"/>
      <c r="D121" s="30"/>
      <c r="E121" s="31"/>
    </row>
    <row r="122" spans="1:5" x14ac:dyDescent="0.2">
      <c r="A122" s="27">
        <v>45696</v>
      </c>
      <c r="B122" s="4">
        <f t="shared" si="14"/>
        <v>537.5</v>
      </c>
      <c r="C122" s="3"/>
      <c r="D122" s="32"/>
      <c r="E122" s="33"/>
    </row>
    <row r="123" spans="1:5" x14ac:dyDescent="0.2">
      <c r="A123" s="27">
        <v>45703</v>
      </c>
      <c r="B123" s="4">
        <f t="shared" si="14"/>
        <v>537.5</v>
      </c>
      <c r="C123" s="3"/>
      <c r="D123" s="32"/>
      <c r="E123" s="33"/>
    </row>
    <row r="124" spans="1:5" ht="13.5" thickBot="1" x14ac:dyDescent="0.25">
      <c r="A124" s="28">
        <v>45710</v>
      </c>
      <c r="B124" s="19">
        <f t="shared" si="14"/>
        <v>537.5</v>
      </c>
      <c r="C124" s="19">
        <f>SUM(B121:B124)/COUNT(B121:B124)</f>
        <v>537.5</v>
      </c>
      <c r="D124" s="34">
        <f>C124/$E$3</f>
        <v>0.82692307692307687</v>
      </c>
      <c r="E124" s="35"/>
    </row>
    <row r="125" spans="1:5" x14ac:dyDescent="0.2">
      <c r="A125" s="26">
        <v>45717</v>
      </c>
      <c r="B125" s="4">
        <f t="shared" si="14"/>
        <v>537.5</v>
      </c>
      <c r="C125" s="15"/>
      <c r="D125" s="30"/>
      <c r="E125" s="31"/>
    </row>
    <row r="126" spans="1:5" x14ac:dyDescent="0.2">
      <c r="A126" s="27">
        <v>45724</v>
      </c>
      <c r="B126" s="4">
        <f t="shared" si="14"/>
        <v>537.5</v>
      </c>
      <c r="C126" s="3"/>
      <c r="D126" s="32"/>
      <c r="E126" s="33"/>
    </row>
    <row r="127" spans="1:5" x14ac:dyDescent="0.2">
      <c r="A127" s="27">
        <v>45731</v>
      </c>
      <c r="B127" s="4">
        <f t="shared" ref="B127:B145" si="15">(500+575)/2</f>
        <v>537.5</v>
      </c>
      <c r="C127" s="3"/>
      <c r="D127" s="32"/>
      <c r="E127" s="33"/>
    </row>
    <row r="128" spans="1:5" x14ac:dyDescent="0.2">
      <c r="A128" s="17">
        <v>45738</v>
      </c>
      <c r="B128" s="4">
        <f t="shared" si="15"/>
        <v>537.5</v>
      </c>
      <c r="C128" s="3"/>
      <c r="D128" s="32"/>
      <c r="E128" s="33"/>
    </row>
    <row r="129" spans="1:5" ht="13.5" thickBot="1" x14ac:dyDescent="0.25">
      <c r="A129" s="18">
        <v>45745</v>
      </c>
      <c r="B129" s="19">
        <f t="shared" si="15"/>
        <v>537.5</v>
      </c>
      <c r="C129" s="19">
        <f>SUM(B126:B129)/COUNT(B126:B129)</f>
        <v>537.5</v>
      </c>
      <c r="D129" s="34">
        <f>C129/$E$3</f>
        <v>0.82692307692307687</v>
      </c>
      <c r="E129" s="35"/>
    </row>
    <row r="130" spans="1:5" x14ac:dyDescent="0.2">
      <c r="A130" s="26">
        <v>45752</v>
      </c>
      <c r="B130" s="4">
        <f t="shared" si="15"/>
        <v>537.5</v>
      </c>
      <c r="C130" s="15"/>
      <c r="D130" s="30"/>
      <c r="E130" s="31"/>
    </row>
    <row r="131" spans="1:5" x14ac:dyDescent="0.2">
      <c r="A131" s="27">
        <v>45759</v>
      </c>
      <c r="B131" s="4">
        <f t="shared" si="15"/>
        <v>537.5</v>
      </c>
      <c r="C131" s="3"/>
      <c r="D131" s="32"/>
      <c r="E131" s="33"/>
    </row>
    <row r="132" spans="1:5" x14ac:dyDescent="0.2">
      <c r="A132" s="27">
        <v>45766</v>
      </c>
      <c r="B132" s="4">
        <f t="shared" si="15"/>
        <v>537.5</v>
      </c>
      <c r="C132" s="3"/>
      <c r="D132" s="32"/>
      <c r="E132" s="33"/>
    </row>
    <row r="133" spans="1:5" ht="13.5" thickBot="1" x14ac:dyDescent="0.25">
      <c r="A133" s="28">
        <v>45773</v>
      </c>
      <c r="B133" s="19">
        <f t="shared" si="15"/>
        <v>537.5</v>
      </c>
      <c r="C133" s="19">
        <f>SUM(B130:B133)/COUNT(B130:B133)</f>
        <v>537.5</v>
      </c>
      <c r="D133" s="34">
        <f>C133/$E$3</f>
        <v>0.82692307692307687</v>
      </c>
      <c r="E133" s="35"/>
    </row>
    <row r="134" spans="1:5" x14ac:dyDescent="0.2">
      <c r="A134" s="26">
        <v>45780</v>
      </c>
      <c r="B134" s="4">
        <f t="shared" si="15"/>
        <v>537.5</v>
      </c>
      <c r="C134" s="15"/>
      <c r="D134" s="30"/>
      <c r="E134" s="31"/>
    </row>
    <row r="135" spans="1:5" x14ac:dyDescent="0.2">
      <c r="A135" s="27">
        <v>45787</v>
      </c>
      <c r="B135" s="4">
        <f t="shared" si="15"/>
        <v>537.5</v>
      </c>
      <c r="C135" s="3"/>
      <c r="D135" s="32"/>
      <c r="E135" s="33"/>
    </row>
    <row r="136" spans="1:5" x14ac:dyDescent="0.2">
      <c r="A136" s="27">
        <v>45794</v>
      </c>
      <c r="B136" s="4">
        <f t="shared" si="15"/>
        <v>537.5</v>
      </c>
      <c r="C136" s="3"/>
      <c r="D136" s="32"/>
      <c r="E136" s="33"/>
    </row>
    <row r="137" spans="1:5" x14ac:dyDescent="0.2">
      <c r="A137" s="17">
        <v>45801</v>
      </c>
      <c r="B137" s="4">
        <f t="shared" si="15"/>
        <v>537.5</v>
      </c>
      <c r="C137" s="3"/>
      <c r="D137" s="32"/>
      <c r="E137" s="33"/>
    </row>
    <row r="138" spans="1:5" ht="13.5" thickBot="1" x14ac:dyDescent="0.25">
      <c r="A138" s="18">
        <v>45808</v>
      </c>
      <c r="B138" s="19">
        <f t="shared" si="15"/>
        <v>537.5</v>
      </c>
      <c r="C138" s="19">
        <f>SUM(B135:B138)/COUNT(B135:B138)</f>
        <v>537.5</v>
      </c>
      <c r="D138" s="34">
        <f>C138/$E$3</f>
        <v>0.82692307692307687</v>
      </c>
      <c r="E138" s="35"/>
    </row>
    <row r="139" spans="1:5" x14ac:dyDescent="0.2">
      <c r="A139" s="26">
        <v>45815</v>
      </c>
      <c r="B139" s="4">
        <f t="shared" si="15"/>
        <v>537.5</v>
      </c>
      <c r="C139" s="15"/>
      <c r="D139" s="30"/>
      <c r="E139" s="31"/>
    </row>
    <row r="140" spans="1:5" x14ac:dyDescent="0.2">
      <c r="A140" s="27">
        <v>45822</v>
      </c>
      <c r="B140" s="4">
        <f t="shared" si="15"/>
        <v>537.5</v>
      </c>
      <c r="C140" s="3"/>
      <c r="D140" s="32"/>
      <c r="E140" s="33"/>
    </row>
    <row r="141" spans="1:5" x14ac:dyDescent="0.2">
      <c r="A141" s="27">
        <v>45829</v>
      </c>
      <c r="B141" s="4">
        <f t="shared" si="15"/>
        <v>537.5</v>
      </c>
      <c r="C141" s="3"/>
      <c r="D141" s="32"/>
      <c r="E141" s="33"/>
    </row>
    <row r="142" spans="1:5" ht="13.5" thickBot="1" x14ac:dyDescent="0.25">
      <c r="A142" s="28">
        <v>45836</v>
      </c>
      <c r="B142" s="19">
        <f t="shared" si="15"/>
        <v>537.5</v>
      </c>
      <c r="C142" s="19">
        <f>SUM(B139:B142)/COUNT(B139:B142)</f>
        <v>537.5</v>
      </c>
      <c r="D142" s="34">
        <f>C142/$E$3</f>
        <v>0.82692307692307687</v>
      </c>
      <c r="E142" s="35"/>
    </row>
    <row r="143" spans="1:5" x14ac:dyDescent="0.2">
      <c r="A143" s="26">
        <v>45843</v>
      </c>
      <c r="B143" s="4">
        <f t="shared" si="15"/>
        <v>537.5</v>
      </c>
      <c r="C143" s="15"/>
      <c r="D143" s="30"/>
      <c r="E143" s="31"/>
    </row>
    <row r="144" spans="1:5" x14ac:dyDescent="0.2">
      <c r="A144" s="27">
        <v>45850</v>
      </c>
      <c r="B144" s="4">
        <f t="shared" si="15"/>
        <v>537.5</v>
      </c>
      <c r="C144" s="3"/>
      <c r="D144" s="32"/>
      <c r="E144" s="33"/>
    </row>
    <row r="145" spans="1:5" x14ac:dyDescent="0.2">
      <c r="A145" s="27">
        <v>45857</v>
      </c>
      <c r="B145" s="4">
        <f t="shared" si="15"/>
        <v>537.5</v>
      </c>
      <c r="C145" s="3"/>
      <c r="D145" s="32"/>
      <c r="E145" s="33"/>
    </row>
    <row r="146" spans="1:5" ht="13.5" thickBot="1" x14ac:dyDescent="0.25">
      <c r="A146" s="28">
        <v>45864</v>
      </c>
      <c r="B146" s="19">
        <f t="shared" ref="B146:B159" si="16">(500+575)/2</f>
        <v>537.5</v>
      </c>
      <c r="C146" s="19">
        <f>SUM(B143:B146)/COUNT(B143:B146)</f>
        <v>537.5</v>
      </c>
      <c r="D146" s="34">
        <f>C146/$E$3</f>
        <v>0.82692307692307687</v>
      </c>
      <c r="E146" s="35"/>
    </row>
    <row r="147" spans="1:5" x14ac:dyDescent="0.2">
      <c r="A147" s="26">
        <v>45871</v>
      </c>
      <c r="B147" s="4">
        <f t="shared" si="16"/>
        <v>537.5</v>
      </c>
      <c r="C147" s="15"/>
      <c r="D147" s="30"/>
      <c r="E147" s="31"/>
    </row>
    <row r="148" spans="1:5" x14ac:dyDescent="0.2">
      <c r="A148" s="27">
        <v>45878</v>
      </c>
      <c r="B148" s="4">
        <f t="shared" si="16"/>
        <v>537.5</v>
      </c>
      <c r="C148" s="3"/>
      <c r="D148" s="32"/>
      <c r="E148" s="33"/>
    </row>
    <row r="149" spans="1:5" x14ac:dyDescent="0.2">
      <c r="A149" s="27">
        <v>45885</v>
      </c>
      <c r="B149" s="4">
        <f t="shared" si="16"/>
        <v>537.5</v>
      </c>
      <c r="C149" s="3"/>
      <c r="D149" s="32"/>
      <c r="E149" s="33"/>
    </row>
    <row r="150" spans="1:5" x14ac:dyDescent="0.2">
      <c r="A150" s="17">
        <v>45892</v>
      </c>
      <c r="B150" s="4">
        <f t="shared" si="16"/>
        <v>537.5</v>
      </c>
      <c r="C150" s="3"/>
      <c r="D150" s="32"/>
      <c r="E150" s="33"/>
    </row>
    <row r="151" spans="1:5" ht="13.5" thickBot="1" x14ac:dyDescent="0.25">
      <c r="A151" s="18">
        <v>45899</v>
      </c>
      <c r="B151" s="19">
        <f t="shared" si="16"/>
        <v>537.5</v>
      </c>
      <c r="C151" s="19">
        <f>SUM(B148:B151)/COUNT(B148:B151)</f>
        <v>537.5</v>
      </c>
      <c r="D151" s="34">
        <f>C151/$E$3</f>
        <v>0.82692307692307687</v>
      </c>
      <c r="E151" s="35"/>
    </row>
    <row r="152" spans="1:5" x14ac:dyDescent="0.2">
      <c r="A152" s="26">
        <v>45906</v>
      </c>
      <c r="B152" s="4">
        <f t="shared" si="16"/>
        <v>537.5</v>
      </c>
      <c r="C152" s="15"/>
      <c r="D152" s="30"/>
      <c r="E152" s="31"/>
    </row>
    <row r="153" spans="1:5" x14ac:dyDescent="0.2">
      <c r="A153" s="27">
        <v>45913</v>
      </c>
      <c r="B153" s="4">
        <f t="shared" si="16"/>
        <v>537.5</v>
      </c>
      <c r="C153" s="3"/>
      <c r="D153" s="32"/>
      <c r="E153" s="33"/>
    </row>
    <row r="154" spans="1:5" x14ac:dyDescent="0.2">
      <c r="A154" s="27">
        <v>45920</v>
      </c>
      <c r="B154" s="4">
        <f t="shared" si="16"/>
        <v>537.5</v>
      </c>
      <c r="C154" s="3"/>
      <c r="D154" s="32"/>
      <c r="E154" s="33"/>
    </row>
    <row r="155" spans="1:5" ht="13.5" thickBot="1" x14ac:dyDescent="0.25">
      <c r="A155" s="28">
        <v>45927</v>
      </c>
      <c r="B155" s="19">
        <f t="shared" si="16"/>
        <v>537.5</v>
      </c>
      <c r="C155" s="19">
        <f>SUM(B152:B155)/COUNT(B152:B155)</f>
        <v>537.5</v>
      </c>
      <c r="D155" s="34">
        <f>C155/$E$3</f>
        <v>0.82692307692307687</v>
      </c>
      <c r="E155" s="35"/>
    </row>
    <row r="156" spans="1:5" x14ac:dyDescent="0.2">
      <c r="A156" s="26">
        <v>45934</v>
      </c>
      <c r="B156" s="4">
        <f t="shared" si="16"/>
        <v>537.5</v>
      </c>
      <c r="C156" s="15"/>
      <c r="D156" s="30"/>
      <c r="E156" s="31"/>
    </row>
    <row r="157" spans="1:5" x14ac:dyDescent="0.2">
      <c r="A157" s="27">
        <v>45941</v>
      </c>
      <c r="B157" s="4">
        <f t="shared" si="16"/>
        <v>537.5</v>
      </c>
      <c r="C157" s="3"/>
      <c r="D157" s="32"/>
      <c r="E157" s="33"/>
    </row>
    <row r="158" spans="1:5" x14ac:dyDescent="0.2">
      <c r="A158" s="27">
        <v>45948</v>
      </c>
      <c r="B158" s="4">
        <f t="shared" si="16"/>
        <v>537.5</v>
      </c>
      <c r="C158" s="3"/>
      <c r="D158" s="32"/>
      <c r="E158" s="33"/>
    </row>
    <row r="159" spans="1:5" ht="13.5" thickBot="1" x14ac:dyDescent="0.25">
      <c r="A159" s="28">
        <v>45955</v>
      </c>
      <c r="B159" s="19">
        <f t="shared" si="16"/>
        <v>537.5</v>
      </c>
      <c r="C159" s="19">
        <f>SUM(B156:B159)/COUNT(B156:B159)</f>
        <v>537.5</v>
      </c>
      <c r="D159" s="34">
        <f>C159/$E$3</f>
        <v>0.82692307692307687</v>
      </c>
      <c r="E159" s="35"/>
    </row>
    <row r="160" spans="1:5" x14ac:dyDescent="0.2">
      <c r="A160" s="26">
        <v>45962</v>
      </c>
      <c r="B160" s="4">
        <f>(480+555)/2</f>
        <v>517.5</v>
      </c>
      <c r="C160" s="15"/>
      <c r="D160" s="30"/>
      <c r="E160" s="31"/>
    </row>
    <row r="161" spans="1:5" x14ac:dyDescent="0.2">
      <c r="A161" s="27">
        <v>45969</v>
      </c>
      <c r="B161" s="4">
        <f>(480+555)/2</f>
        <v>517.5</v>
      </c>
      <c r="C161" s="3"/>
      <c r="D161" s="32"/>
      <c r="E161" s="33"/>
    </row>
    <row r="162" spans="1:5" x14ac:dyDescent="0.2">
      <c r="A162" s="27">
        <v>45976</v>
      </c>
      <c r="B162" s="4">
        <f>(480+555)/2</f>
        <v>517.5</v>
      </c>
      <c r="C162" s="3"/>
      <c r="D162" s="32"/>
      <c r="E162" s="33"/>
    </row>
    <row r="163" spans="1:5" x14ac:dyDescent="0.2">
      <c r="A163" s="17">
        <v>45983</v>
      </c>
      <c r="B163" s="4">
        <f>(480+555)/2</f>
        <v>517.5</v>
      </c>
      <c r="C163" s="3"/>
      <c r="D163" s="32"/>
      <c r="E163" s="33"/>
    </row>
    <row r="164" spans="1:5" ht="13.5" thickBot="1" x14ac:dyDescent="0.25">
      <c r="A164" s="18">
        <v>45990</v>
      </c>
      <c r="B164" s="19">
        <f>(475+530)/2</f>
        <v>502.5</v>
      </c>
      <c r="C164" s="19">
        <f>SUM(B161:B164)/COUNT(B161:B164)</f>
        <v>513.75</v>
      </c>
      <c r="D164" s="34">
        <f>C164/$E$3</f>
        <v>0.79038461538461535</v>
      </c>
      <c r="E164" s="35"/>
    </row>
    <row r="165" spans="1:5" x14ac:dyDescent="0.2">
      <c r="A165" s="26">
        <v>45997</v>
      </c>
      <c r="B165" s="4">
        <f t="shared" ref="B165:B173" si="17">(475+520)/2</f>
        <v>497.5</v>
      </c>
      <c r="C165" s="15"/>
      <c r="D165" s="30"/>
      <c r="E165" s="31"/>
    </row>
    <row r="166" spans="1:5" x14ac:dyDescent="0.2">
      <c r="A166" s="27">
        <v>46004</v>
      </c>
      <c r="B166" s="4">
        <f t="shared" si="17"/>
        <v>497.5</v>
      </c>
      <c r="C166" s="3"/>
      <c r="D166" s="32"/>
      <c r="E166" s="33"/>
    </row>
    <row r="167" spans="1:5" x14ac:dyDescent="0.2">
      <c r="A167" s="27">
        <v>46011</v>
      </c>
      <c r="B167" s="4">
        <f t="shared" si="17"/>
        <v>497.5</v>
      </c>
      <c r="C167" s="3"/>
      <c r="D167" s="32"/>
      <c r="E167" s="33"/>
    </row>
    <row r="168" spans="1:5" ht="13.5" thickBot="1" x14ac:dyDescent="0.25">
      <c r="A168" s="28">
        <v>46018</v>
      </c>
      <c r="B168" s="19">
        <f t="shared" si="17"/>
        <v>497.5</v>
      </c>
      <c r="C168" s="19">
        <f>SUM(B165:B168)/COUNT(B165:B168)</f>
        <v>497.5</v>
      </c>
      <c r="D168" s="34">
        <f>C168/$E$3</f>
        <v>0.76538461538461533</v>
      </c>
      <c r="E168" s="35"/>
    </row>
    <row r="169" spans="1:5" x14ac:dyDescent="0.2">
      <c r="A169" s="26">
        <v>46025</v>
      </c>
      <c r="B169" s="4">
        <f t="shared" si="17"/>
        <v>497.5</v>
      </c>
      <c r="C169" s="15"/>
      <c r="D169" s="30"/>
      <c r="E169" s="31"/>
    </row>
    <row r="170" spans="1:5" x14ac:dyDescent="0.2">
      <c r="A170" s="27">
        <v>46032</v>
      </c>
      <c r="B170" s="4">
        <f t="shared" si="17"/>
        <v>497.5</v>
      </c>
      <c r="C170" s="3"/>
      <c r="D170" s="32"/>
      <c r="E170" s="33"/>
    </row>
    <row r="171" spans="1:5" x14ac:dyDescent="0.2">
      <c r="A171" s="27">
        <v>46039</v>
      </c>
      <c r="B171" s="4">
        <f t="shared" si="17"/>
        <v>497.5</v>
      </c>
      <c r="C171" s="3"/>
      <c r="D171" s="32"/>
      <c r="E171" s="33"/>
    </row>
    <row r="172" spans="1:5" x14ac:dyDescent="0.2">
      <c r="A172" s="17">
        <v>46046</v>
      </c>
      <c r="B172" s="4">
        <f t="shared" si="17"/>
        <v>497.5</v>
      </c>
      <c r="C172" s="3"/>
      <c r="D172" s="32"/>
      <c r="E172" s="33"/>
    </row>
    <row r="173" spans="1:5" ht="13.5" thickBot="1" x14ac:dyDescent="0.25">
      <c r="A173" s="18">
        <v>46053</v>
      </c>
      <c r="B173" s="19">
        <f t="shared" si="17"/>
        <v>497.5</v>
      </c>
      <c r="C173" s="19">
        <f>SUM(B170:B173)/COUNT(B170:B173)</f>
        <v>497.5</v>
      </c>
      <c r="D173" s="34">
        <f>C173/$E$3</f>
        <v>0.76538461538461533</v>
      </c>
      <c r="E173" s="35"/>
    </row>
    <row r="174" spans="1:5" x14ac:dyDescent="0.2">
      <c r="A174" s="26">
        <v>46060</v>
      </c>
      <c r="B174" s="4">
        <f>(475+520)/2</f>
        <v>497.5</v>
      </c>
      <c r="C174" s="15"/>
      <c r="D174" s="30"/>
      <c r="E174" s="31"/>
    </row>
    <row r="175" spans="1:5" x14ac:dyDescent="0.2">
      <c r="A175" s="27">
        <v>46067</v>
      </c>
      <c r="B175" s="4">
        <f>(475+520)/2</f>
        <v>497.5</v>
      </c>
      <c r="C175" s="3"/>
      <c r="D175" s="32"/>
      <c r="E175" s="33"/>
    </row>
    <row r="176" spans="1:5" x14ac:dyDescent="0.2">
      <c r="A176" s="27">
        <v>46074</v>
      </c>
      <c r="B176" s="4">
        <f>(475+520)/2</f>
        <v>497.5</v>
      </c>
      <c r="C176" s="3"/>
      <c r="D176" s="32"/>
      <c r="E176" s="33"/>
    </row>
    <row r="177" spans="1:5" ht="13.5" thickBot="1" x14ac:dyDescent="0.25">
      <c r="A177" s="28">
        <v>46081</v>
      </c>
      <c r="B177" s="19">
        <f>(500+545)/2</f>
        <v>522.5</v>
      </c>
      <c r="C177" s="19">
        <f>SUM(B174:B177)/COUNT(B174:B177)</f>
        <v>503.75</v>
      </c>
      <c r="D177" s="34">
        <f>C177/$E$3</f>
        <v>0.77500000000000002</v>
      </c>
      <c r="E177" s="35"/>
    </row>
    <row r="178" spans="1:5" x14ac:dyDescent="0.2">
      <c r="A178" s="26">
        <v>46088</v>
      </c>
      <c r="B178" s="4">
        <f>(475+520)/2</f>
        <v>497.5</v>
      </c>
      <c r="C178" s="15"/>
      <c r="D178" s="30"/>
      <c r="E178" s="31"/>
    </row>
    <row r="179" spans="1:5" x14ac:dyDescent="0.2">
      <c r="A179" s="27">
        <v>46095</v>
      </c>
      <c r="B179" s="4">
        <f>(525+565)/2</f>
        <v>545</v>
      </c>
      <c r="C179" s="3"/>
      <c r="D179" s="32"/>
      <c r="E179" s="33"/>
    </row>
    <row r="180" spans="1:5" x14ac:dyDescent="0.2">
      <c r="A180" s="27">
        <v>46102</v>
      </c>
      <c r="B180" s="4">
        <f>(525+565)/2</f>
        <v>545</v>
      </c>
      <c r="C180" s="3"/>
      <c r="D180" s="32"/>
      <c r="E180" s="33"/>
    </row>
    <row r="181" spans="1:5" ht="13.5" thickBot="1" x14ac:dyDescent="0.25">
      <c r="A181" s="28">
        <v>46109</v>
      </c>
      <c r="B181" s="19">
        <f>(525+565)/2</f>
        <v>545</v>
      </c>
      <c r="C181" s="19">
        <f>SUM(B178:B181)/COUNT(B178:B181)</f>
        <v>533.125</v>
      </c>
      <c r="D181" s="34">
        <f>C181/$E$3</f>
        <v>0.82019230769230766</v>
      </c>
      <c r="E181" s="35"/>
    </row>
    <row r="182" spans="1:5" x14ac:dyDescent="0.2">
      <c r="A182" s="27">
        <v>46116</v>
      </c>
      <c r="B182" s="4">
        <f t="shared" ref="B182:B187" si="18">(565+610)/2</f>
        <v>587.5</v>
      </c>
      <c r="C182" s="15"/>
      <c r="D182" s="30"/>
      <c r="E182" s="31"/>
    </row>
    <row r="183" spans="1:5" x14ac:dyDescent="0.2">
      <c r="A183" s="27">
        <v>46123</v>
      </c>
      <c r="B183" s="4">
        <f t="shared" si="18"/>
        <v>587.5</v>
      </c>
      <c r="C183" s="3"/>
      <c r="D183" s="32"/>
      <c r="E183" s="33"/>
    </row>
    <row r="184" spans="1:5" x14ac:dyDescent="0.2">
      <c r="A184" s="27">
        <v>46130</v>
      </c>
      <c r="B184" s="4">
        <f t="shared" si="18"/>
        <v>587.5</v>
      </c>
      <c r="C184" s="3"/>
      <c r="D184" s="32"/>
      <c r="E184" s="33"/>
    </row>
    <row r="185" spans="1:5" ht="13.5" thickBot="1" x14ac:dyDescent="0.25">
      <c r="A185" s="28">
        <v>46137</v>
      </c>
      <c r="B185" s="19">
        <f t="shared" si="18"/>
        <v>587.5</v>
      </c>
      <c r="C185" s="19">
        <f>SUM(B182:B185)/COUNT(B182:B185)</f>
        <v>587.5</v>
      </c>
      <c r="D185" s="34">
        <f>C185/$E$3</f>
        <v>0.90384615384615385</v>
      </c>
      <c r="E185" s="35"/>
    </row>
    <row r="186" spans="1:5" x14ac:dyDescent="0.2">
      <c r="A186" s="26">
        <v>46144</v>
      </c>
      <c r="B186" s="4">
        <f t="shared" si="18"/>
        <v>587.5</v>
      </c>
      <c r="C186" s="15"/>
      <c r="D186" s="30"/>
      <c r="E186" s="31"/>
    </row>
    <row r="187" spans="1:5" x14ac:dyDescent="0.2">
      <c r="A187" s="27">
        <v>46151</v>
      </c>
      <c r="B187" s="4">
        <f t="shared" si="18"/>
        <v>587.5</v>
      </c>
      <c r="C187" s="3"/>
      <c r="D187" s="32"/>
      <c r="E187" s="33"/>
    </row>
    <row r="188" spans="1:5" x14ac:dyDescent="0.2">
      <c r="A188" s="27">
        <v>46158</v>
      </c>
      <c r="B188" s="4">
        <f>(600+645)/2</f>
        <v>622.5</v>
      </c>
      <c r="C188" s="3"/>
      <c r="D188" s="32"/>
      <c r="E188" s="33"/>
    </row>
    <row r="189" spans="1:5" x14ac:dyDescent="0.2">
      <c r="A189" s="17">
        <v>46165</v>
      </c>
      <c r="B189" s="4">
        <f>(600+645)/2</f>
        <v>622.5</v>
      </c>
      <c r="C189" s="3"/>
      <c r="D189" s="32"/>
      <c r="E189" s="33"/>
    </row>
    <row r="190" spans="1:5" ht="13.5" thickBot="1" x14ac:dyDescent="0.25">
      <c r="A190" s="18">
        <v>46172</v>
      </c>
      <c r="B190" s="19">
        <f>(600+645)/2</f>
        <v>622.5</v>
      </c>
      <c r="C190" s="19">
        <f>SUM(B187:B190)/COUNT(B187:B190)</f>
        <v>613.75</v>
      </c>
      <c r="D190" s="34">
        <f>C190/$E$3</f>
        <v>0.94423076923076921</v>
      </c>
      <c r="E190" s="35"/>
    </row>
    <row r="191" spans="1:5" x14ac:dyDescent="0.2">
      <c r="A191" s="27">
        <v>46179</v>
      </c>
      <c r="B191" s="4">
        <f>(600+645)/2</f>
        <v>622.5</v>
      </c>
      <c r="C191" s="15"/>
      <c r="D191" s="30"/>
      <c r="E191" s="31"/>
    </row>
    <row r="192" spans="1:5" x14ac:dyDescent="0.2">
      <c r="A192" s="27">
        <v>46186</v>
      </c>
      <c r="B192" s="4">
        <f>(600+645)/2</f>
        <v>622.5</v>
      </c>
      <c r="C192" s="3"/>
      <c r="D192" s="32"/>
      <c r="E192" s="33"/>
    </row>
    <row r="193" spans="1:5" x14ac:dyDescent="0.2">
      <c r="A193" s="27">
        <v>46193</v>
      </c>
      <c r="B193" s="4">
        <f t="shared" ref="B193:B204" si="19">(620+660)/2</f>
        <v>640</v>
      </c>
      <c r="C193" s="3"/>
      <c r="D193" s="32"/>
      <c r="E193" s="33"/>
    </row>
    <row r="194" spans="1:5" ht="13.5" thickBot="1" x14ac:dyDescent="0.25">
      <c r="A194" s="28">
        <v>46200</v>
      </c>
      <c r="B194" s="19">
        <f t="shared" si="19"/>
        <v>640</v>
      </c>
      <c r="C194" s="19"/>
      <c r="D194" s="34"/>
      <c r="E194" s="35"/>
    </row>
    <row r="195" spans="1:5" x14ac:dyDescent="0.2">
      <c r="A195" s="26">
        <v>46207</v>
      </c>
      <c r="B195" s="4">
        <f t="shared" si="19"/>
        <v>640</v>
      </c>
      <c r="C195" s="15"/>
      <c r="D195" s="30"/>
      <c r="E195" s="31"/>
    </row>
    <row r="196" spans="1:5" x14ac:dyDescent="0.2">
      <c r="A196" s="27">
        <v>46214</v>
      </c>
      <c r="B196" s="4">
        <f t="shared" si="19"/>
        <v>640</v>
      </c>
      <c r="C196" s="3"/>
      <c r="D196" s="32"/>
      <c r="E196" s="33"/>
    </row>
    <row r="197" spans="1:5" x14ac:dyDescent="0.2">
      <c r="A197" s="27">
        <v>46221</v>
      </c>
      <c r="B197" s="4">
        <f t="shared" si="19"/>
        <v>640</v>
      </c>
      <c r="C197" s="3"/>
      <c r="D197" s="32"/>
      <c r="E197" s="33"/>
    </row>
    <row r="198" spans="1:5" ht="13.5" thickBot="1" x14ac:dyDescent="0.25">
      <c r="A198" s="28">
        <v>46228</v>
      </c>
      <c r="B198" s="19">
        <f t="shared" si="19"/>
        <v>640</v>
      </c>
      <c r="C198" s="19">
        <f>SUM(B195:B198)/COUNT(B195:B198)</f>
        <v>640</v>
      </c>
      <c r="D198" s="34">
        <f>C198/$E$3</f>
        <v>0.98461538461538467</v>
      </c>
      <c r="E198" s="35"/>
    </row>
    <row r="199" spans="1:5" x14ac:dyDescent="0.2">
      <c r="A199" s="26">
        <v>46235</v>
      </c>
      <c r="B199" s="4">
        <f t="shared" si="19"/>
        <v>640</v>
      </c>
      <c r="C199" s="15"/>
      <c r="D199" s="30"/>
      <c r="E199" s="31"/>
    </row>
    <row r="200" spans="1:5" x14ac:dyDescent="0.2">
      <c r="A200" s="27">
        <v>46242</v>
      </c>
      <c r="B200" s="4">
        <f t="shared" si="19"/>
        <v>640</v>
      </c>
      <c r="C200" s="3"/>
      <c r="D200" s="32"/>
      <c r="E200" s="33"/>
    </row>
    <row r="201" spans="1:5" x14ac:dyDescent="0.2">
      <c r="A201" s="27">
        <v>46249</v>
      </c>
      <c r="B201" s="4">
        <f t="shared" si="19"/>
        <v>640</v>
      </c>
      <c r="C201" s="3"/>
      <c r="D201" s="32"/>
      <c r="E201" s="33"/>
    </row>
    <row r="202" spans="1:5" x14ac:dyDescent="0.2">
      <c r="A202" s="17">
        <v>46256</v>
      </c>
      <c r="B202" s="4">
        <f t="shared" si="19"/>
        <v>640</v>
      </c>
      <c r="C202" s="3"/>
      <c r="D202" s="32"/>
      <c r="E202" s="33"/>
    </row>
    <row r="203" spans="1:5" ht="13.5" thickBot="1" x14ac:dyDescent="0.25">
      <c r="A203" s="18">
        <v>46263</v>
      </c>
      <c r="B203" s="19">
        <f t="shared" si="19"/>
        <v>640</v>
      </c>
      <c r="C203" s="19">
        <f>SUM(B200:B203)/COUNT(B200:B203)</f>
        <v>640</v>
      </c>
      <c r="D203" s="34">
        <f>C203/$E$3</f>
        <v>0.98461538461538467</v>
      </c>
      <c r="E203" s="35"/>
    </row>
    <row r="204" spans="1:5" x14ac:dyDescent="0.2">
      <c r="A204" s="26">
        <v>46270</v>
      </c>
      <c r="B204" s="4">
        <f t="shared" si="19"/>
        <v>640</v>
      </c>
      <c r="C204" s="15"/>
      <c r="D204" s="30"/>
      <c r="E204" s="31"/>
    </row>
    <row r="205" spans="1:5" x14ac:dyDescent="0.2">
      <c r="A205" s="27">
        <v>46277</v>
      </c>
      <c r="B205" s="4">
        <f>(610+650)/2</f>
        <v>630</v>
      </c>
      <c r="C205" s="3"/>
      <c r="D205" s="32"/>
      <c r="E205" s="33"/>
    </row>
    <row r="206" spans="1:5" x14ac:dyDescent="0.2">
      <c r="A206" s="27">
        <v>46284</v>
      </c>
      <c r="B206" s="4">
        <f>(610+650)/2</f>
        <v>630</v>
      </c>
      <c r="C206" s="3"/>
      <c r="D206" s="32"/>
      <c r="E206" s="33"/>
    </row>
    <row r="207" spans="1:5" ht="13.5" thickBot="1" x14ac:dyDescent="0.25">
      <c r="A207" s="28">
        <v>46291</v>
      </c>
      <c r="B207" s="19">
        <f>(610+650)/2</f>
        <v>630</v>
      </c>
      <c r="C207" s="19">
        <f>SUM(B204:B207)/COUNT(B204:B207)</f>
        <v>632.5</v>
      </c>
      <c r="D207" s="34">
        <f>C207/$E$3</f>
        <v>0.97307692307692306</v>
      </c>
      <c r="E207" s="35"/>
    </row>
    <row r="208" spans="1:5" x14ac:dyDescent="0.2">
      <c r="A208" s="26">
        <v>46298</v>
      </c>
      <c r="B208" s="4"/>
      <c r="C208" s="15"/>
      <c r="D208" s="30"/>
      <c r="E208" s="31"/>
    </row>
    <row r="209" spans="1:5" x14ac:dyDescent="0.2">
      <c r="A209" s="27">
        <v>46305</v>
      </c>
      <c r="B209" s="4"/>
      <c r="C209" s="3"/>
      <c r="D209" s="32"/>
      <c r="E209" s="33"/>
    </row>
    <row r="210" spans="1:5" x14ac:dyDescent="0.2">
      <c r="A210" s="27">
        <v>46312</v>
      </c>
      <c r="B210" s="4"/>
      <c r="C210" s="3"/>
      <c r="D210" s="32"/>
      <c r="E210" s="33"/>
    </row>
    <row r="211" spans="1:5" x14ac:dyDescent="0.2">
      <c r="A211" s="17">
        <v>46319</v>
      </c>
      <c r="B211" s="4"/>
      <c r="C211" s="3"/>
      <c r="D211" s="32"/>
      <c r="E211" s="33"/>
    </row>
    <row r="212" spans="1:5" ht="13.5" thickBot="1" x14ac:dyDescent="0.25">
      <c r="A212" s="18">
        <v>46326</v>
      </c>
      <c r="B212" s="19"/>
      <c r="C212" s="19" t="e">
        <f>SUM(B209:B212)/COUNT(B209:B212)</f>
        <v>#DIV/0!</v>
      </c>
      <c r="D212" s="34" t="e">
        <f>C212/$E$3</f>
        <v>#DIV/0!</v>
      </c>
      <c r="E212" s="35"/>
    </row>
  </sheetData>
  <mergeCells count="214">
    <mergeCell ref="D208:E208"/>
    <mergeCell ref="D209:E209"/>
    <mergeCell ref="D210:E210"/>
    <mergeCell ref="D211:E211"/>
    <mergeCell ref="D212:E212"/>
    <mergeCell ref="D199:E199"/>
    <mergeCell ref="D200:E200"/>
    <mergeCell ref="D201:E201"/>
    <mergeCell ref="D202:E202"/>
    <mergeCell ref="D203:E203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86:E186"/>
    <mergeCell ref="D187:E187"/>
    <mergeCell ref="D188:E188"/>
    <mergeCell ref="D189:E189"/>
    <mergeCell ref="D190:E190"/>
    <mergeCell ref="D182:E182"/>
    <mergeCell ref="D183:E183"/>
    <mergeCell ref="D184:E184"/>
    <mergeCell ref="D185:E185"/>
    <mergeCell ref="D169:E169"/>
    <mergeCell ref="D170:E170"/>
    <mergeCell ref="D171:E171"/>
    <mergeCell ref="D172:E172"/>
    <mergeCell ref="D173:E173"/>
    <mergeCell ref="D178:E178"/>
    <mergeCell ref="D179:E179"/>
    <mergeCell ref="D180:E180"/>
    <mergeCell ref="D181:E181"/>
    <mergeCell ref="D174:E174"/>
    <mergeCell ref="D175:E175"/>
    <mergeCell ref="D176:E176"/>
    <mergeCell ref="D177:E177"/>
    <mergeCell ref="D156:E156"/>
    <mergeCell ref="D157:E157"/>
    <mergeCell ref="D158:E158"/>
    <mergeCell ref="D159:E159"/>
    <mergeCell ref="D165:E165"/>
    <mergeCell ref="D166:E166"/>
    <mergeCell ref="D167:E167"/>
    <mergeCell ref="D168:E168"/>
    <mergeCell ref="D160:E160"/>
    <mergeCell ref="D161:E161"/>
    <mergeCell ref="D162:E162"/>
    <mergeCell ref="D163:E163"/>
    <mergeCell ref="D164:E164"/>
    <mergeCell ref="D152:E152"/>
    <mergeCell ref="D153:E153"/>
    <mergeCell ref="D154:E154"/>
    <mergeCell ref="D155:E155"/>
    <mergeCell ref="D139:E139"/>
    <mergeCell ref="D140:E140"/>
    <mergeCell ref="D141:E141"/>
    <mergeCell ref="D142:E142"/>
    <mergeCell ref="D138:E138"/>
    <mergeCell ref="D147:E147"/>
    <mergeCell ref="D148:E148"/>
    <mergeCell ref="D149:E149"/>
    <mergeCell ref="D150:E150"/>
    <mergeCell ref="D151:E151"/>
    <mergeCell ref="D143:E143"/>
    <mergeCell ref="D144:E144"/>
    <mergeCell ref="D145:E145"/>
    <mergeCell ref="D146:E146"/>
    <mergeCell ref="D105:E105"/>
    <mergeCell ref="D106:E106"/>
    <mergeCell ref="D107:E107"/>
    <mergeCell ref="D116:E116"/>
    <mergeCell ref="D117:E11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34:E134"/>
    <mergeCell ref="D135:E135"/>
    <mergeCell ref="D136:E136"/>
    <mergeCell ref="D137:E137"/>
    <mergeCell ref="D128:E128"/>
    <mergeCell ref="D129:E129"/>
    <mergeCell ref="D118:E118"/>
    <mergeCell ref="D119:E119"/>
    <mergeCell ref="D120:E120"/>
    <mergeCell ref="D127:E127"/>
    <mergeCell ref="D125:E125"/>
    <mergeCell ref="D126:E126"/>
    <mergeCell ref="D121:E121"/>
    <mergeCell ref="D122:E122"/>
    <mergeCell ref="D123:E123"/>
    <mergeCell ref="D124:E124"/>
    <mergeCell ref="D130:E130"/>
    <mergeCell ref="D131:E131"/>
    <mergeCell ref="D132:E132"/>
    <mergeCell ref="D133:E133"/>
    <mergeCell ref="D104:E104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2:E102"/>
    <mergeCell ref="D103:E103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78:E78"/>
    <mergeCell ref="D79:E79"/>
    <mergeCell ref="D80:E80"/>
    <mergeCell ref="D81:E81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52:E52"/>
    <mergeCell ref="D53:E53"/>
    <mergeCell ref="D54:E54"/>
    <mergeCell ref="D55:E55"/>
    <mergeCell ref="D39:E39"/>
    <mergeCell ref="D40:E40"/>
    <mergeCell ref="D41:E41"/>
    <mergeCell ref="D42:E42"/>
    <mergeCell ref="D43:E43"/>
    <mergeCell ref="D49:E49"/>
    <mergeCell ref="D50:E50"/>
    <mergeCell ref="D47:E47"/>
    <mergeCell ref="D48:E48"/>
    <mergeCell ref="D51:E51"/>
    <mergeCell ref="D45:E45"/>
    <mergeCell ref="D46:E46"/>
    <mergeCell ref="D44:E44"/>
    <mergeCell ref="A1:E1"/>
    <mergeCell ref="D6:E6"/>
    <mergeCell ref="D7:E7"/>
    <mergeCell ref="A2:A3"/>
    <mergeCell ref="D2:E2"/>
    <mergeCell ref="D4:E4"/>
    <mergeCell ref="D5:E5"/>
    <mergeCell ref="C2:C3"/>
    <mergeCell ref="B2:B3"/>
    <mergeCell ref="D38:E38"/>
    <mergeCell ref="D31:E31"/>
    <mergeCell ref="D34:E34"/>
    <mergeCell ref="D35:E35"/>
    <mergeCell ref="D36:E36"/>
    <mergeCell ref="D33:E33"/>
    <mergeCell ref="D8:E8"/>
    <mergeCell ref="D11:E11"/>
    <mergeCell ref="D9:E9"/>
    <mergeCell ref="D10:E10"/>
    <mergeCell ref="D12:E12"/>
    <mergeCell ref="D13:E13"/>
    <mergeCell ref="D14:E14"/>
    <mergeCell ref="D15:E15"/>
    <mergeCell ref="D17:E17"/>
    <mergeCell ref="D16:E16"/>
    <mergeCell ref="D24:E24"/>
    <mergeCell ref="D25:E25"/>
    <mergeCell ref="D26:E26"/>
    <mergeCell ref="D27:E27"/>
    <mergeCell ref="D28:E28"/>
    <mergeCell ref="D29:E29"/>
    <mergeCell ref="D30:E30"/>
    <mergeCell ref="D37:E37"/>
    <mergeCell ref="D204:E204"/>
    <mergeCell ref="D205:E205"/>
    <mergeCell ref="D206:E206"/>
    <mergeCell ref="D207:E207"/>
    <mergeCell ref="D18:E18"/>
    <mergeCell ref="D19:E19"/>
    <mergeCell ref="D20:E20"/>
    <mergeCell ref="D67:E67"/>
    <mergeCell ref="D68:E68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21:E21"/>
    <mergeCell ref="D32:E32"/>
    <mergeCell ref="D22:E22"/>
    <mergeCell ref="D23:E23"/>
  </mergeCells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2"/>
  <sheetViews>
    <sheetView workbookViewId="0">
      <selection activeCell="C15" sqref="C15"/>
    </sheetView>
  </sheetViews>
  <sheetFormatPr defaultRowHeight="12.75" x14ac:dyDescent="0.2"/>
  <cols>
    <col min="1" max="1" width="18" bestFit="1" customWidth="1"/>
    <col min="2" max="2" width="15.7109375" customWidth="1"/>
    <col min="3" max="3" width="23.28515625" customWidth="1"/>
    <col min="4" max="4" width="0.140625" customWidth="1"/>
    <col min="5" max="5" width="9.140625" hidden="1" customWidth="1"/>
  </cols>
  <sheetData>
    <row r="1" spans="1:9" ht="41.25" customHeight="1" thickBot="1" x14ac:dyDescent="0.25">
      <c r="A1" s="40" t="s">
        <v>10</v>
      </c>
      <c r="B1" s="41"/>
      <c r="C1" s="41"/>
      <c r="D1" s="41"/>
      <c r="E1" s="42"/>
    </row>
    <row r="2" spans="1:9" ht="41.25" customHeight="1" thickBot="1" x14ac:dyDescent="0.25">
      <c r="A2" s="43" t="s">
        <v>0</v>
      </c>
      <c r="B2" s="13" t="s">
        <v>4</v>
      </c>
      <c r="C2" s="14" t="s">
        <v>3</v>
      </c>
    </row>
    <row r="3" spans="1:9" ht="13.9" hidden="1" customHeight="1" thickBot="1" x14ac:dyDescent="0.25">
      <c r="A3" s="44">
        <v>38758</v>
      </c>
      <c r="B3" s="22">
        <f t="shared" ref="B3:B5" si="0">(340+450+420+445+410+450)/6</f>
        <v>419.16666666666669</v>
      </c>
      <c r="C3" s="3"/>
    </row>
    <row r="4" spans="1:9" ht="13.5" hidden="1" thickBot="1" x14ac:dyDescent="0.25">
      <c r="A4" s="2">
        <f t="shared" ref="A4:A5" si="1">A3+7</f>
        <v>38765</v>
      </c>
      <c r="B4" s="4">
        <f t="shared" si="0"/>
        <v>419.16666666666669</v>
      </c>
      <c r="C4" s="3"/>
    </row>
    <row r="5" spans="1:9" ht="13.5" hidden="1" thickBot="1" x14ac:dyDescent="0.25">
      <c r="A5" s="2">
        <f t="shared" si="1"/>
        <v>38772</v>
      </c>
      <c r="B5" s="4">
        <f t="shared" si="0"/>
        <v>419.16666666666669</v>
      </c>
      <c r="C5" s="3"/>
    </row>
    <row r="6" spans="1:9" x14ac:dyDescent="0.2">
      <c r="A6" s="26">
        <v>44891</v>
      </c>
      <c r="B6" s="23">
        <f>(575+725)/2</f>
        <v>650</v>
      </c>
      <c r="C6" s="10"/>
    </row>
    <row r="7" spans="1:9" x14ac:dyDescent="0.2">
      <c r="A7" s="27">
        <v>44898</v>
      </c>
      <c r="B7" s="24">
        <f>(575+725)/2</f>
        <v>650</v>
      </c>
      <c r="C7" s="9"/>
    </row>
    <row r="8" spans="1:9" ht="13.5" thickBot="1" x14ac:dyDescent="0.25">
      <c r="A8" s="27">
        <v>44905</v>
      </c>
      <c r="B8" s="24">
        <f>(575+725)/2</f>
        <v>650</v>
      </c>
      <c r="C8" s="9"/>
    </row>
    <row r="9" spans="1:9" ht="13.5" thickBot="1" x14ac:dyDescent="0.25">
      <c r="A9" s="28">
        <v>44912</v>
      </c>
      <c r="B9" s="25">
        <f>(575+725)/2</f>
        <v>650</v>
      </c>
      <c r="C9" s="21">
        <f>SUM(B6:B9)/COUNT(B6:B9)</f>
        <v>650</v>
      </c>
    </row>
    <row r="10" spans="1:9" x14ac:dyDescent="0.2">
      <c r="A10" s="5"/>
      <c r="B10" s="6"/>
      <c r="C10" s="6"/>
    </row>
    <row r="11" spans="1:9" x14ac:dyDescent="0.2">
      <c r="F11" t="s">
        <v>5</v>
      </c>
      <c r="H11" t="s">
        <v>5</v>
      </c>
    </row>
    <row r="12" spans="1:9" x14ac:dyDescent="0.2">
      <c r="C12" s="20"/>
      <c r="E12" t="s">
        <v>5</v>
      </c>
      <c r="F12" t="s">
        <v>5</v>
      </c>
      <c r="G12" t="s">
        <v>5</v>
      </c>
      <c r="H12" t="s">
        <v>5</v>
      </c>
      <c r="I12" t="s">
        <v>5</v>
      </c>
    </row>
    <row r="13" spans="1:9" x14ac:dyDescent="0.2">
      <c r="F13" t="s">
        <v>5</v>
      </c>
    </row>
    <row r="14" spans="1:9" x14ac:dyDescent="0.2">
      <c r="F14" t="s">
        <v>5</v>
      </c>
      <c r="G14" t="s">
        <v>5</v>
      </c>
      <c r="H14" t="s">
        <v>5</v>
      </c>
      <c r="I14" t="s">
        <v>5</v>
      </c>
    </row>
    <row r="15" spans="1:9" x14ac:dyDescent="0.2">
      <c r="C15" t="s">
        <v>5</v>
      </c>
      <c r="E15" t="s">
        <v>5</v>
      </c>
      <c r="F15" t="s">
        <v>5</v>
      </c>
      <c r="G15" t="s">
        <v>5</v>
      </c>
    </row>
    <row r="16" spans="1:9" x14ac:dyDescent="0.2">
      <c r="C16" t="s">
        <v>5</v>
      </c>
      <c r="E16" t="s">
        <v>5</v>
      </c>
      <c r="F16" t="s">
        <v>5</v>
      </c>
      <c r="G16" t="s">
        <v>6</v>
      </c>
      <c r="H16" t="s">
        <v>5</v>
      </c>
      <c r="I16" t="s">
        <v>5</v>
      </c>
    </row>
    <row r="17" spans="3:9" x14ac:dyDescent="0.2">
      <c r="C17" t="s">
        <v>5</v>
      </c>
      <c r="F17" t="s">
        <v>5</v>
      </c>
    </row>
    <row r="18" spans="3:9" x14ac:dyDescent="0.2">
      <c r="F18" t="s">
        <v>5</v>
      </c>
      <c r="H18" t="s">
        <v>5</v>
      </c>
    </row>
    <row r="19" spans="3:9" x14ac:dyDescent="0.2">
      <c r="D19" t="s">
        <v>5</v>
      </c>
      <c r="H19" t="s">
        <v>5</v>
      </c>
    </row>
    <row r="20" spans="3:9" x14ac:dyDescent="0.2">
      <c r="C20" t="s">
        <v>5</v>
      </c>
      <c r="G20" t="s">
        <v>5</v>
      </c>
      <c r="H20" t="s">
        <v>5</v>
      </c>
    </row>
    <row r="21" spans="3:9" x14ac:dyDescent="0.2">
      <c r="I21" t="s">
        <v>5</v>
      </c>
    </row>
    <row r="22" spans="3:9" x14ac:dyDescent="0.2">
      <c r="C22" t="s">
        <v>5</v>
      </c>
      <c r="G22" t="s">
        <v>6</v>
      </c>
    </row>
  </sheetData>
  <mergeCells count="2">
    <mergeCell ref="A2:A3"/>
    <mergeCell ref="A1:E1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MPPI</vt:lpstr>
      <vt:lpstr>BPI</vt:lpstr>
      <vt:lpstr>MPPI!Print_Titles</vt:lpstr>
    </vt:vector>
  </TitlesOfParts>
  <Company>CFLHD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Information Technology Services</dc:creator>
  <cp:lastModifiedBy>Marandi, Michael (FHWA)</cp:lastModifiedBy>
  <cp:lastPrinted>2014-09-22T18:25:30Z</cp:lastPrinted>
  <dcterms:created xsi:type="dcterms:W3CDTF">2006-01-30T17:20:09Z</dcterms:created>
  <dcterms:modified xsi:type="dcterms:W3CDTF">2026-09-28T20:11:42Z</dcterms:modified>
</cp:coreProperties>
</file>