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.marandi\AppData\Local\Temp\OneNote\16.0\Exported\{97D2BCF8-6FB5-4BFA-83A1-AB09AFEF8A2A}\NT\3\"/>
    </mc:Choice>
  </mc:AlternateContent>
  <xr:revisionPtr revIDLastSave="0" documentId="13_ncr:1_{031D80F7-D0F9-4019-8BE3-C50215E5896E}" xr6:coauthVersionLast="47" xr6:coauthVersionMax="47" xr10:uidLastSave="{00000000-0000-0000-0000-000000000000}"/>
  <bookViews>
    <workbookView xWindow="-1080" yWindow="1950" windowWidth="32400" windowHeight="16770" xr2:uid="{00000000-000D-0000-FFFF-FFFF00000000}"/>
  </bookViews>
  <sheets>
    <sheet name="MPPI" sheetId="1" r:id="rId1"/>
    <sheet name="BPI" sheetId="2" r:id="rId2"/>
  </sheets>
  <definedNames>
    <definedName name="_xlnm.Print_Titles" localSheetId="0">MPPI!$1:$3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7" i="1" l="1"/>
  <c r="B86" i="1" l="1"/>
  <c r="B85" i="1" l="1"/>
  <c r="C90" i="1" l="1"/>
  <c r="D90" i="1" s="1"/>
  <c r="B84" i="1"/>
  <c r="B83" i="1" l="1"/>
  <c r="B82" i="1" l="1"/>
  <c r="B81" i="1" l="1"/>
  <c r="C85" i="1"/>
  <c r="B80" i="1" l="1"/>
  <c r="B79" i="1"/>
  <c r="B78" i="1"/>
  <c r="C81" i="1" l="1"/>
  <c r="B77" i="1"/>
  <c r="B76" i="1" l="1"/>
  <c r="B75" i="1" l="1"/>
  <c r="B74" i="1" l="1"/>
  <c r="C77" i="1" l="1"/>
  <c r="B73" i="1" l="1"/>
  <c r="B72" i="1"/>
  <c r="B71" i="1" l="1"/>
  <c r="B70" i="1" l="1"/>
  <c r="B69" i="1" l="1"/>
  <c r="C72" i="1" l="1"/>
  <c r="C9" i="2"/>
  <c r="B9" i="2"/>
  <c r="B8" i="2"/>
  <c r="B7" i="2"/>
  <c r="B6" i="2"/>
  <c r="B4" i="1" l="1"/>
  <c r="B5" i="1"/>
  <c r="B6" i="1"/>
  <c r="B7" i="1"/>
  <c r="B8" i="1"/>
  <c r="B9" i="1"/>
  <c r="B10" i="1"/>
  <c r="C11" i="1" s="1"/>
  <c r="B11" i="1"/>
  <c r="B12" i="1"/>
  <c r="B13" i="1"/>
  <c r="B14" i="1"/>
  <c r="B15" i="1"/>
  <c r="B16" i="1"/>
  <c r="B17" i="1"/>
  <c r="B18" i="1"/>
  <c r="B19" i="1"/>
  <c r="B20" i="1"/>
  <c r="C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C33" i="1" s="1"/>
  <c r="B34" i="1"/>
  <c r="B35" i="1"/>
  <c r="B36" i="1"/>
  <c r="B37" i="1"/>
  <c r="B38" i="1"/>
  <c r="C38" i="1"/>
  <c r="B39" i="1"/>
  <c r="B40" i="1"/>
  <c r="B41" i="1"/>
  <c r="B42" i="1"/>
  <c r="B43" i="1"/>
  <c r="B44" i="1"/>
  <c r="B45" i="1"/>
  <c r="B46" i="1"/>
  <c r="C46" i="1"/>
  <c r="B47" i="1"/>
  <c r="B48" i="1"/>
  <c r="B49" i="1"/>
  <c r="B50" i="1"/>
  <c r="B51" i="1"/>
  <c r="C51" i="1"/>
  <c r="B52" i="1"/>
  <c r="B53" i="1"/>
  <c r="B68" i="1"/>
  <c r="C42" i="1" l="1"/>
  <c r="C29" i="1"/>
  <c r="C25" i="1"/>
  <c r="C16" i="1"/>
  <c r="B67" i="1"/>
  <c r="B66" i="1" l="1"/>
  <c r="B65" i="1" l="1"/>
  <c r="B64" i="1" l="1"/>
  <c r="B63" i="1" l="1"/>
  <c r="C68" i="1"/>
  <c r="B62" i="1" l="1"/>
  <c r="B61" i="1"/>
  <c r="C64" i="1" l="1"/>
  <c r="B60" i="1"/>
  <c r="B59" i="1"/>
  <c r="B58" i="1" l="1"/>
  <c r="B57" i="1" l="1"/>
  <c r="B56" i="1" l="1"/>
  <c r="B55" i="1" l="1"/>
  <c r="C60" i="1" l="1"/>
  <c r="B54" i="1" l="1"/>
  <c r="C55" i="1" l="1"/>
  <c r="E3" i="1" l="1"/>
  <c r="D85" i="1" l="1"/>
  <c r="D81" i="1"/>
  <c r="D77" i="1"/>
  <c r="D72" i="1"/>
  <c r="D42" i="1"/>
  <c r="D46" i="1"/>
  <c r="D38" i="1"/>
  <c r="D20" i="1"/>
  <c r="D29" i="1"/>
  <c r="D11" i="1"/>
  <c r="D51" i="1"/>
  <c r="D16" i="1"/>
  <c r="D33" i="1"/>
  <c r="D25" i="1"/>
  <c r="D68" i="1"/>
  <c r="D64" i="1"/>
  <c r="D60" i="1"/>
  <c r="D55" i="1"/>
  <c r="B5" i="2"/>
  <c r="B4" i="2"/>
  <c r="B3" i="2"/>
  <c r="A4" i="2"/>
  <c r="A5" i="2" s="1"/>
</calcChain>
</file>

<file path=xl/sharedStrings.xml><?xml version="1.0" encoding="utf-8"?>
<sst xmlns="http://schemas.openxmlformats.org/spreadsheetml/2006/main" count="28" uniqueCount="11">
  <si>
    <t>Week Ending</t>
  </si>
  <si>
    <t>Monthly Performance Price Index (MPPI)</t>
  </si>
  <si>
    <t>BPI =</t>
  </si>
  <si>
    <t>Base Price Index (BPI)</t>
  </si>
  <si>
    <t>Average Selling Prices Asphalt Cement US$/ST</t>
  </si>
  <si>
    <t xml:space="preserve"> </t>
  </si>
  <si>
    <t xml:space="preserve">  </t>
  </si>
  <si>
    <t>Monthly MPPI/BPI Ratio (Min = 0.4, Max = 1.6)</t>
  </si>
  <si>
    <t>Week Ending (Saturday)</t>
  </si>
  <si>
    <t>Project Name: CA FTNP SEKI 13(2), Mineral King Road                                                          Region: West Coast/Northwest</t>
  </si>
  <si>
    <t>Project Name: CA FTNP SEKI 13(2), Mineral King Road                                                         Region: West Coast/Northwest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</si>
</sst>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d\,\ yyyy"/>
    <numFmt numFmtId="165" formatCode="0.000"/>
    <numFmt numFmtId="166" formatCode="[$-409]mmmm\ d\,\ yyyy;@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164" fontId="0" fillId="0" borderId="3" xfId="0" applyNumberFormat="1" applyBorder="1"/>
    <xf numFmtId="0" fontId="0" fillId="2" borderId="3" xfId="0" applyFill="1" applyBorder="1"/>
    <xf numFmtId="2" fontId="0" fillId="0" borderId="3" xfId="0" applyNumberFormat="1" applyBorder="1"/>
    <xf numFmtId="0" fontId="0" fillId="2" borderId="9" xfId="0" applyFill="1" applyBorder="1"/>
    <xf numFmtId="0" fontId="0" fillId="2" borderId="10" xfId="0" applyFill="1" applyBorder="1"/>
    <xf numFmtId="0" fontId="1" fillId="3" borderId="4" xfId="0" applyFont="1" applyFill="1" applyBorder="1" applyAlignment="1">
      <alignment horizontal="right" wrapText="1"/>
    </xf>
    <xf numFmtId="165" fontId="1" fillId="3" borderId="6" xfId="0" applyNumberFormat="1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/>
    </xf>
    <xf numFmtId="2" fontId="0" fillId="0" borderId="7" xfId="0" applyNumberFormat="1" applyBorder="1"/>
    <xf numFmtId="0" fontId="1" fillId="0" borderId="2" xfId="0" applyFont="1" applyBorder="1" applyAlignment="1">
      <alignment horizontal="center" wrapText="1"/>
    </xf>
    <xf numFmtId="0" fontId="1" fillId="3" borderId="5" xfId="0" applyFont="1" applyFill="1" applyBorder="1" applyAlignment="1">
      <alignment horizontal="center" vertical="center"/>
    </xf>
    <xf numFmtId="2" fontId="0" fillId="0" borderId="5" xfId="0" applyNumberFormat="1" applyBorder="1"/>
    <xf numFmtId="166" fontId="0" fillId="0" borderId="3" xfId="0" applyNumberFormat="1" applyBorder="1"/>
    <xf numFmtId="166" fontId="0" fillId="0" borderId="7" xfId="0" applyNumberFormat="1" applyBorder="1"/>
    <xf numFmtId="0" fontId="1" fillId="0" borderId="1" xfId="0" applyFont="1" applyBorder="1" applyAlignment="1">
      <alignment horizontal="center"/>
    </xf>
    <xf numFmtId="2" fontId="0" fillId="0" borderId="0" xfId="0" applyNumberFormat="1"/>
    <xf numFmtId="0" fontId="0" fillId="2" borderId="3" xfId="0" applyFill="1" applyBorder="1"/>
    <xf numFmtId="2" fontId="0" fillId="0" borderId="3" xfId="0" applyNumberFormat="1" applyBorder="1"/>
    <xf numFmtId="0" fontId="0" fillId="2" borderId="5" xfId="0" applyFill="1" applyBorder="1"/>
    <xf numFmtId="2" fontId="0" fillId="0" borderId="7" xfId="0" applyNumberFormat="1" applyBorder="1"/>
    <xf numFmtId="164" fontId="0" fillId="0" borderId="5" xfId="0" quotePrefix="1" applyNumberFormat="1" applyBorder="1"/>
    <xf numFmtId="164" fontId="0" fillId="0" borderId="3" xfId="0" quotePrefix="1" applyNumberFormat="1" applyBorder="1"/>
    <xf numFmtId="164" fontId="0" fillId="0" borderId="7" xfId="0" quotePrefix="1" applyNumberFormat="1" applyBorder="1"/>
    <xf numFmtId="2" fontId="0" fillId="0" borderId="5" xfId="0" applyNumberFormat="1" applyBorder="1"/>
    <xf numFmtId="0" fontId="0" fillId="2" borderId="3" xfId="0" applyFill="1" applyBorder="1"/>
    <xf numFmtId="0" fontId="0" fillId="2" borderId="5" xfId="0" applyFill="1" applyBorder="1"/>
    <xf numFmtId="2" fontId="0" fillId="0" borderId="7" xfId="0" applyNumberFormat="1" applyBorder="1"/>
    <xf numFmtId="164" fontId="0" fillId="0" borderId="5" xfId="0" quotePrefix="1" applyNumberFormat="1" applyBorder="1"/>
    <xf numFmtId="164" fontId="0" fillId="0" borderId="3" xfId="0" quotePrefix="1" applyNumberFormat="1" applyBorder="1"/>
    <xf numFmtId="164" fontId="0" fillId="0" borderId="7" xfId="0" quotePrefix="1" applyNumberFormat="1" applyBorder="1"/>
    <xf numFmtId="2" fontId="2" fillId="0" borderId="3" xfId="0" applyNumberFormat="1" applyFont="1" applyBorder="1"/>
    <xf numFmtId="0" fontId="0" fillId="2" borderId="8" xfId="0" applyFill="1" applyBorder="1"/>
    <xf numFmtId="0" fontId="0" fillId="2" borderId="10" xfId="0" applyFill="1" applyBorder="1"/>
    <xf numFmtId="165" fontId="0" fillId="2" borderId="14" xfId="0" applyNumberFormat="1" applyFill="1" applyBorder="1"/>
    <xf numFmtId="165" fontId="0" fillId="2" borderId="9" xfId="0" applyNumberFormat="1" applyFill="1" applyBorder="1"/>
    <xf numFmtId="165" fontId="0" fillId="0" borderId="4" xfId="0" applyNumberFormat="1" applyBorder="1"/>
    <xf numFmtId="165" fontId="0" fillId="0" borderId="6" xfId="0" applyNumberFormat="1" applyBorder="1"/>
    <xf numFmtId="0" fontId="1" fillId="4" borderId="11" xfId="0" applyFont="1" applyFill="1" applyBorder="1" applyAlignment="1">
      <alignment horizontal="center" vertical="top" wrapText="1"/>
    </xf>
    <xf numFmtId="0" fontId="1" fillId="4" borderId="12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0" fillId="3" borderId="7" xfId="0" applyFill="1" applyBorder="1" applyAlignment="1">
      <alignment wrapText="1"/>
    </xf>
    <xf numFmtId="0" fontId="1" fillId="3" borderId="5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2" borderId="8" xfId="0" applyFill="1" applyBorder="1" applyAlignment="1"/>
    <xf numFmtId="0" fontId="0" fillId="2" borderId="10" xfId="0" applyFill="1" applyBorder="1" applyAlignment="1"/>
    <xf numFmtId="165" fontId="0" fillId="2" borderId="14" xfId="0" applyNumberFormat="1" applyFill="1" applyBorder="1" applyAlignment="1"/>
    <xf numFmtId="165" fontId="0" fillId="2" borderId="9" xfId="0" applyNumberFormat="1" applyFill="1" applyBorder="1" applyAlignment="1"/>
    <xf numFmtId="165" fontId="0" fillId="0" borderId="4" xfId="0" applyNumberFormat="1" applyFill="1" applyBorder="1" applyAlignment="1"/>
    <xf numFmtId="165" fontId="0" fillId="0" borderId="6" xfId="0" applyNumberFormat="1" applyFill="1" applyBorder="1" applyAlignment="1"/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0"/>
  <sheetViews>
    <sheetView tabSelected="1" workbookViewId="0">
      <pane ySplit="3" topLeftCell="A73" activePane="bottomLeft" state="frozen"/>
      <selection pane="bottomLeft" activeCell="H87" sqref="H87"/>
    </sheetView>
  </sheetViews>
  <sheetFormatPr defaultRowHeight="12.75" x14ac:dyDescent="0.2"/>
  <cols>
    <col min="1" max="1" width="22.7109375" bestFit="1" customWidth="1"/>
    <col min="2" max="2" width="15.28515625" customWidth="1"/>
    <col min="3" max="3" width="18.28515625" customWidth="1"/>
    <col min="4" max="4" width="13.42578125" customWidth="1"/>
    <col min="5" max="5" width="8.7109375" customWidth="1"/>
    <col min="10" max="10" width="9.28515625" customWidth="1"/>
  </cols>
  <sheetData>
    <row r="1" spans="1:15" ht="29.25" customHeight="1" thickBot="1" x14ac:dyDescent="0.25">
      <c r="A1" s="40" t="s">
        <v>9</v>
      </c>
      <c r="B1" s="41"/>
      <c r="C1" s="41"/>
      <c r="D1" s="41"/>
      <c r="E1" s="42"/>
    </row>
    <row r="2" spans="1:15" ht="26.25" customHeight="1" x14ac:dyDescent="0.2">
      <c r="A2" s="43" t="s">
        <v>8</v>
      </c>
      <c r="B2" s="49" t="s">
        <v>4</v>
      </c>
      <c r="C2" s="47" t="s">
        <v>1</v>
      </c>
      <c r="D2" s="45" t="s">
        <v>7</v>
      </c>
      <c r="E2" s="46"/>
    </row>
    <row r="3" spans="1:15" ht="15.75" customHeight="1" thickBot="1" x14ac:dyDescent="0.25">
      <c r="A3" s="44"/>
      <c r="B3" s="50"/>
      <c r="C3" s="48"/>
      <c r="D3" s="7" t="s">
        <v>2</v>
      </c>
      <c r="E3" s="8">
        <f>BPI!C9</f>
        <v>485</v>
      </c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">
      <c r="A4" s="23">
        <v>45661</v>
      </c>
      <c r="B4" s="26">
        <f t="shared" ref="B4:B9" si="0">(470+500)/2</f>
        <v>485</v>
      </c>
      <c r="C4" s="21"/>
      <c r="D4" s="34"/>
      <c r="E4" s="35"/>
    </row>
    <row r="5" spans="1:15" x14ac:dyDescent="0.2">
      <c r="A5" s="24">
        <v>45668</v>
      </c>
      <c r="B5" s="20">
        <f t="shared" si="0"/>
        <v>485</v>
      </c>
      <c r="C5" s="19"/>
      <c r="D5" s="36"/>
      <c r="E5" s="37"/>
    </row>
    <row r="6" spans="1:15" x14ac:dyDescent="0.2">
      <c r="A6" s="24">
        <v>45675</v>
      </c>
      <c r="B6" s="20">
        <f t="shared" si="0"/>
        <v>485</v>
      </c>
      <c r="C6" s="19"/>
      <c r="D6" s="36"/>
      <c r="E6" s="37"/>
    </row>
    <row r="7" spans="1:15" ht="13.5" thickBot="1" x14ac:dyDescent="0.25">
      <c r="A7" s="25">
        <v>45682</v>
      </c>
      <c r="B7" s="22">
        <f t="shared" si="0"/>
        <v>485</v>
      </c>
      <c r="C7" s="22">
        <v>485</v>
      </c>
      <c r="D7" s="38">
        <v>0.83261802575107291</v>
      </c>
      <c r="E7" s="39"/>
    </row>
    <row r="8" spans="1:15" x14ac:dyDescent="0.2">
      <c r="A8" s="23">
        <v>45689</v>
      </c>
      <c r="B8" s="20">
        <f t="shared" si="0"/>
        <v>485</v>
      </c>
      <c r="C8" s="21"/>
      <c r="D8" s="34"/>
      <c r="E8" s="35"/>
    </row>
    <row r="9" spans="1:15" x14ac:dyDescent="0.2">
      <c r="A9" s="24">
        <v>45696</v>
      </c>
      <c r="B9" s="20">
        <f t="shared" si="0"/>
        <v>485</v>
      </c>
      <c r="C9" s="19"/>
      <c r="D9" s="36"/>
      <c r="E9" s="37"/>
    </row>
    <row r="10" spans="1:15" x14ac:dyDescent="0.2">
      <c r="A10" s="24">
        <v>45703</v>
      </c>
      <c r="B10" s="20">
        <f t="shared" ref="B10:B18" si="1">(470+500)/2</f>
        <v>485</v>
      </c>
      <c r="C10" s="19"/>
      <c r="D10" s="36"/>
      <c r="E10" s="37"/>
    </row>
    <row r="11" spans="1:15" ht="13.5" thickBot="1" x14ac:dyDescent="0.25">
      <c r="A11" s="25">
        <v>45710</v>
      </c>
      <c r="B11" s="22">
        <f t="shared" si="1"/>
        <v>485</v>
      </c>
      <c r="C11" s="22">
        <f>SUM(B8:B11)/COUNT(B8:B11)</f>
        <v>485</v>
      </c>
      <c r="D11" s="38">
        <f>C11/$E$3</f>
        <v>1</v>
      </c>
      <c r="E11" s="39"/>
    </row>
    <row r="12" spans="1:15" x14ac:dyDescent="0.2">
      <c r="A12" s="23">
        <v>45717</v>
      </c>
      <c r="B12" s="20">
        <f t="shared" si="1"/>
        <v>485</v>
      </c>
      <c r="C12" s="21"/>
      <c r="D12" s="34"/>
      <c r="E12" s="35"/>
    </row>
    <row r="13" spans="1:15" x14ac:dyDescent="0.2">
      <c r="A13" s="24">
        <v>45724</v>
      </c>
      <c r="B13" s="20">
        <f t="shared" si="1"/>
        <v>485</v>
      </c>
      <c r="C13" s="19"/>
      <c r="D13" s="36"/>
      <c r="E13" s="37"/>
    </row>
    <row r="14" spans="1:15" x14ac:dyDescent="0.2">
      <c r="A14" s="24">
        <v>45731</v>
      </c>
      <c r="B14" s="20">
        <f t="shared" si="1"/>
        <v>485</v>
      </c>
      <c r="C14" s="19"/>
      <c r="D14" s="36"/>
      <c r="E14" s="37"/>
    </row>
    <row r="15" spans="1:15" x14ac:dyDescent="0.2">
      <c r="A15" s="15">
        <v>45738</v>
      </c>
      <c r="B15" s="20">
        <f t="shared" si="1"/>
        <v>485</v>
      </c>
      <c r="C15" s="19"/>
      <c r="D15" s="36"/>
      <c r="E15" s="37"/>
    </row>
    <row r="16" spans="1:15" ht="13.5" thickBot="1" x14ac:dyDescent="0.25">
      <c r="A16" s="16">
        <v>45745</v>
      </c>
      <c r="B16" s="22">
        <f t="shared" si="1"/>
        <v>485</v>
      </c>
      <c r="C16" s="22">
        <f>SUM(B13:B16)/COUNT(B13:B16)</f>
        <v>485</v>
      </c>
      <c r="D16" s="38">
        <f>C16/$E$3</f>
        <v>1</v>
      </c>
      <c r="E16" s="39"/>
    </row>
    <row r="17" spans="1:5" x14ac:dyDescent="0.2">
      <c r="A17" s="23">
        <v>45752</v>
      </c>
      <c r="B17" s="20">
        <f t="shared" si="1"/>
        <v>485</v>
      </c>
      <c r="C17" s="21"/>
      <c r="D17" s="34"/>
      <c r="E17" s="35"/>
    </row>
    <row r="18" spans="1:5" x14ac:dyDescent="0.2">
      <c r="A18" s="24">
        <v>45759</v>
      </c>
      <c r="B18" s="20">
        <f t="shared" si="1"/>
        <v>485</v>
      </c>
      <c r="C18" s="19"/>
      <c r="D18" s="36"/>
      <c r="E18" s="37"/>
    </row>
    <row r="19" spans="1:5" x14ac:dyDescent="0.2">
      <c r="A19" s="24">
        <v>45766</v>
      </c>
      <c r="B19" s="18">
        <f t="shared" ref="B19:B25" si="2">(450+500)/2</f>
        <v>475</v>
      </c>
      <c r="C19" s="19"/>
      <c r="D19" s="36"/>
      <c r="E19" s="37"/>
    </row>
    <row r="20" spans="1:5" ht="13.5" thickBot="1" x14ac:dyDescent="0.25">
      <c r="A20" s="25">
        <v>45773</v>
      </c>
      <c r="B20" s="22">
        <f t="shared" si="2"/>
        <v>475</v>
      </c>
      <c r="C20" s="22">
        <f>SUM(B17:B20)/COUNT(B17:B20)</f>
        <v>480</v>
      </c>
      <c r="D20" s="38">
        <f>C20/$E$3</f>
        <v>0.98969072164948457</v>
      </c>
      <c r="E20" s="39"/>
    </row>
    <row r="21" spans="1:5" x14ac:dyDescent="0.2">
      <c r="A21" s="23">
        <v>45780</v>
      </c>
      <c r="B21" s="20">
        <f t="shared" si="2"/>
        <v>475</v>
      </c>
      <c r="C21" s="21"/>
      <c r="D21" s="34"/>
      <c r="E21" s="35"/>
    </row>
    <row r="22" spans="1:5" x14ac:dyDescent="0.2">
      <c r="A22" s="24">
        <v>45787</v>
      </c>
      <c r="B22" s="20">
        <f t="shared" si="2"/>
        <v>475</v>
      </c>
      <c r="C22" s="19"/>
      <c r="D22" s="36"/>
      <c r="E22" s="37"/>
    </row>
    <row r="23" spans="1:5" x14ac:dyDescent="0.2">
      <c r="A23" s="24">
        <v>45794</v>
      </c>
      <c r="B23" s="20">
        <f t="shared" si="2"/>
        <v>475</v>
      </c>
      <c r="C23" s="19"/>
      <c r="D23" s="36"/>
      <c r="E23" s="37"/>
    </row>
    <row r="24" spans="1:5" x14ac:dyDescent="0.2">
      <c r="A24" s="15">
        <v>45801</v>
      </c>
      <c r="B24" s="20">
        <f t="shared" si="2"/>
        <v>475</v>
      </c>
      <c r="C24" s="19"/>
      <c r="D24" s="36"/>
      <c r="E24" s="37"/>
    </row>
    <row r="25" spans="1:5" ht="13.5" thickBot="1" x14ac:dyDescent="0.25">
      <c r="A25" s="16">
        <v>45808</v>
      </c>
      <c r="B25" s="22">
        <f t="shared" si="2"/>
        <v>475</v>
      </c>
      <c r="C25" s="22">
        <f>SUM(B22:B25)/COUNT(B22:B25)</f>
        <v>475</v>
      </c>
      <c r="D25" s="38">
        <f>C25/$E$3</f>
        <v>0.97938144329896903</v>
      </c>
      <c r="E25" s="39"/>
    </row>
    <row r="26" spans="1:5" x14ac:dyDescent="0.2">
      <c r="A26" s="23">
        <v>45815</v>
      </c>
      <c r="B26" s="18">
        <f t="shared" ref="B26:B32" si="3">(440+450)/2</f>
        <v>445</v>
      </c>
      <c r="C26" s="21"/>
      <c r="D26" s="34"/>
      <c r="E26" s="35"/>
    </row>
    <row r="27" spans="1:5" x14ac:dyDescent="0.2">
      <c r="A27" s="24">
        <v>45822</v>
      </c>
      <c r="B27" s="18">
        <f t="shared" si="3"/>
        <v>445</v>
      </c>
      <c r="C27" s="19"/>
      <c r="D27" s="36"/>
      <c r="E27" s="37"/>
    </row>
    <row r="28" spans="1:5" x14ac:dyDescent="0.2">
      <c r="A28" s="24">
        <v>45829</v>
      </c>
      <c r="B28" s="18">
        <f t="shared" si="3"/>
        <v>445</v>
      </c>
      <c r="C28" s="19"/>
      <c r="D28" s="36"/>
      <c r="E28" s="37"/>
    </row>
    <row r="29" spans="1:5" ht="13.5" thickBot="1" x14ac:dyDescent="0.25">
      <c r="A29" s="25">
        <v>45836</v>
      </c>
      <c r="B29" s="22">
        <f t="shared" si="3"/>
        <v>445</v>
      </c>
      <c r="C29" s="22">
        <f>SUM(B26:B29)/COUNT(B26:B29)</f>
        <v>445</v>
      </c>
      <c r="D29" s="38">
        <f>C29/$E$3</f>
        <v>0.91752577319587625</v>
      </c>
      <c r="E29" s="39"/>
    </row>
    <row r="30" spans="1:5" x14ac:dyDescent="0.2">
      <c r="A30" s="23">
        <v>45843</v>
      </c>
      <c r="B30" s="18">
        <f t="shared" si="3"/>
        <v>445</v>
      </c>
      <c r="C30" s="21"/>
      <c r="D30" s="34"/>
      <c r="E30" s="35"/>
    </row>
    <row r="31" spans="1:5" x14ac:dyDescent="0.2">
      <c r="A31" s="24">
        <v>45850</v>
      </c>
      <c r="B31" s="18">
        <f t="shared" si="3"/>
        <v>445</v>
      </c>
      <c r="C31" s="19"/>
      <c r="D31" s="36"/>
      <c r="E31" s="37"/>
    </row>
    <row r="32" spans="1:5" x14ac:dyDescent="0.2">
      <c r="A32" s="24">
        <v>45857</v>
      </c>
      <c r="B32" s="18">
        <f t="shared" si="3"/>
        <v>445</v>
      </c>
      <c r="C32" s="19"/>
      <c r="D32" s="36"/>
      <c r="E32" s="37"/>
    </row>
    <row r="33" spans="1:5" ht="13.5" thickBot="1" x14ac:dyDescent="0.25">
      <c r="A33" s="25">
        <v>45864</v>
      </c>
      <c r="B33" s="22">
        <f t="shared" ref="B33:B46" si="4">(440+450)/2</f>
        <v>445</v>
      </c>
      <c r="C33" s="22">
        <f>SUM(B30:B33)/COUNT(B30:B33)</f>
        <v>445</v>
      </c>
      <c r="D33" s="38">
        <f>C33/$E$3</f>
        <v>0.91752577319587625</v>
      </c>
      <c r="E33" s="39"/>
    </row>
    <row r="34" spans="1:5" x14ac:dyDescent="0.2">
      <c r="A34" s="23">
        <v>45871</v>
      </c>
      <c r="B34" s="18">
        <f t="shared" si="4"/>
        <v>445</v>
      </c>
      <c r="C34" s="21"/>
      <c r="D34" s="34"/>
      <c r="E34" s="35"/>
    </row>
    <row r="35" spans="1:5" x14ac:dyDescent="0.2">
      <c r="A35" s="24">
        <v>45878</v>
      </c>
      <c r="B35" s="18">
        <f t="shared" si="4"/>
        <v>445</v>
      </c>
      <c r="C35" s="19"/>
      <c r="D35" s="36"/>
      <c r="E35" s="37"/>
    </row>
    <row r="36" spans="1:5" x14ac:dyDescent="0.2">
      <c r="A36" s="24">
        <v>45885</v>
      </c>
      <c r="B36" s="18">
        <f t="shared" si="4"/>
        <v>445</v>
      </c>
      <c r="C36" s="19"/>
      <c r="D36" s="36"/>
      <c r="E36" s="37"/>
    </row>
    <row r="37" spans="1:5" x14ac:dyDescent="0.2">
      <c r="A37" s="15">
        <v>45892</v>
      </c>
      <c r="B37" s="18">
        <f t="shared" si="4"/>
        <v>445</v>
      </c>
      <c r="C37" s="19"/>
      <c r="D37" s="36"/>
      <c r="E37" s="37"/>
    </row>
    <row r="38" spans="1:5" ht="13.5" thickBot="1" x14ac:dyDescent="0.25">
      <c r="A38" s="16">
        <v>45899</v>
      </c>
      <c r="B38" s="22">
        <f t="shared" si="4"/>
        <v>445</v>
      </c>
      <c r="C38" s="22">
        <f>SUM(B35:B38)/COUNT(B35:B38)</f>
        <v>445</v>
      </c>
      <c r="D38" s="38">
        <f>C38/$E$3</f>
        <v>0.91752577319587625</v>
      </c>
      <c r="E38" s="39"/>
    </row>
    <row r="39" spans="1:5" x14ac:dyDescent="0.2">
      <c r="A39" s="23">
        <v>45906</v>
      </c>
      <c r="B39" s="18">
        <f t="shared" si="4"/>
        <v>445</v>
      </c>
      <c r="C39" s="21"/>
      <c r="D39" s="34"/>
      <c r="E39" s="35"/>
    </row>
    <row r="40" spans="1:5" x14ac:dyDescent="0.2">
      <c r="A40" s="24">
        <v>45913</v>
      </c>
      <c r="B40" s="18">
        <f t="shared" si="4"/>
        <v>445</v>
      </c>
      <c r="C40" s="19"/>
      <c r="D40" s="36"/>
      <c r="E40" s="37"/>
    </row>
    <row r="41" spans="1:5" x14ac:dyDescent="0.2">
      <c r="A41" s="24">
        <v>45920</v>
      </c>
      <c r="B41" s="18">
        <f t="shared" si="4"/>
        <v>445</v>
      </c>
      <c r="C41" s="19"/>
      <c r="D41" s="36"/>
      <c r="E41" s="37"/>
    </row>
    <row r="42" spans="1:5" ht="13.5" thickBot="1" x14ac:dyDescent="0.25">
      <c r="A42" s="25">
        <v>45927</v>
      </c>
      <c r="B42" s="29">
        <f t="shared" si="4"/>
        <v>445</v>
      </c>
      <c r="C42" s="22">
        <f>SUM(B39:B42)/COUNT(B39:B42)</f>
        <v>445</v>
      </c>
      <c r="D42" s="38">
        <f>C42/$E$3</f>
        <v>0.91752577319587625</v>
      </c>
      <c r="E42" s="39"/>
    </row>
    <row r="43" spans="1:5" x14ac:dyDescent="0.2">
      <c r="A43" s="30">
        <v>45934</v>
      </c>
      <c r="B43" s="18">
        <f t="shared" si="4"/>
        <v>445</v>
      </c>
      <c r="C43" s="28"/>
      <c r="D43" s="51"/>
      <c r="E43" s="52"/>
    </row>
    <row r="44" spans="1:5" x14ac:dyDescent="0.2">
      <c r="A44" s="31">
        <v>45941</v>
      </c>
      <c r="B44" s="18">
        <f t="shared" si="4"/>
        <v>445</v>
      </c>
      <c r="C44" s="27"/>
      <c r="D44" s="53"/>
      <c r="E44" s="54"/>
    </row>
    <row r="45" spans="1:5" x14ac:dyDescent="0.2">
      <c r="A45" s="31">
        <v>45948</v>
      </c>
      <c r="B45" s="18">
        <f t="shared" si="4"/>
        <v>445</v>
      </c>
      <c r="C45" s="27"/>
      <c r="D45" s="53"/>
      <c r="E45" s="54"/>
    </row>
    <row r="46" spans="1:5" ht="13.5" thickBot="1" x14ac:dyDescent="0.25">
      <c r="A46" s="32">
        <v>45955</v>
      </c>
      <c r="B46" s="29">
        <f t="shared" si="4"/>
        <v>445</v>
      </c>
      <c r="C46" s="29">
        <f>SUM(B43:B46)/COUNT(B43:B46)</f>
        <v>445</v>
      </c>
      <c r="D46" s="55">
        <f>C46/$E$3</f>
        <v>0.91752577319587625</v>
      </c>
      <c r="E46" s="56"/>
    </row>
    <row r="47" spans="1:5" x14ac:dyDescent="0.2">
      <c r="A47" s="30">
        <v>45962</v>
      </c>
      <c r="B47" s="20">
        <f t="shared" ref="B47:B54" si="5">(440+450)/2</f>
        <v>445</v>
      </c>
      <c r="C47" s="28"/>
      <c r="D47" s="34"/>
      <c r="E47" s="35"/>
    </row>
    <row r="48" spans="1:5" x14ac:dyDescent="0.2">
      <c r="A48" s="31">
        <v>45969</v>
      </c>
      <c r="B48" s="20">
        <f t="shared" si="5"/>
        <v>445</v>
      </c>
      <c r="C48" s="27"/>
      <c r="D48" s="36"/>
      <c r="E48" s="37"/>
    </row>
    <row r="49" spans="1:5" x14ac:dyDescent="0.2">
      <c r="A49" s="31">
        <v>45976</v>
      </c>
      <c r="B49" s="20">
        <f t="shared" si="5"/>
        <v>445</v>
      </c>
      <c r="C49" s="27"/>
      <c r="D49" s="36"/>
      <c r="E49" s="37"/>
    </row>
    <row r="50" spans="1:5" x14ac:dyDescent="0.2">
      <c r="A50" s="15">
        <v>45983</v>
      </c>
      <c r="B50" s="20">
        <f t="shared" si="5"/>
        <v>445</v>
      </c>
      <c r="C50" s="27"/>
      <c r="D50" s="36"/>
      <c r="E50" s="37"/>
    </row>
    <row r="51" spans="1:5" ht="13.5" thickBot="1" x14ac:dyDescent="0.25">
      <c r="A51" s="16">
        <v>45990</v>
      </c>
      <c r="B51" s="29">
        <f t="shared" si="5"/>
        <v>445</v>
      </c>
      <c r="C51" s="29">
        <f>SUM(B48:B51)/COUNT(B48:B51)</f>
        <v>445</v>
      </c>
      <c r="D51" s="38">
        <f>C51/$E$3</f>
        <v>0.91752577319587625</v>
      </c>
      <c r="E51" s="39"/>
    </row>
    <row r="52" spans="1:5" x14ac:dyDescent="0.2">
      <c r="A52" s="30">
        <v>45997</v>
      </c>
      <c r="B52" s="20">
        <f t="shared" si="5"/>
        <v>445</v>
      </c>
      <c r="C52" s="28"/>
      <c r="D52" s="34"/>
      <c r="E52" s="35"/>
    </row>
    <row r="53" spans="1:5" x14ac:dyDescent="0.2">
      <c r="A53" s="31">
        <v>46004</v>
      </c>
      <c r="B53" s="20">
        <f t="shared" si="5"/>
        <v>445</v>
      </c>
      <c r="C53" s="27"/>
      <c r="D53" s="36"/>
      <c r="E53" s="37"/>
    </row>
    <row r="54" spans="1:5" x14ac:dyDescent="0.2">
      <c r="A54" s="31">
        <v>46011</v>
      </c>
      <c r="B54" s="20">
        <f t="shared" si="5"/>
        <v>445</v>
      </c>
      <c r="C54" s="27"/>
      <c r="D54" s="36"/>
      <c r="E54" s="37"/>
    </row>
    <row r="55" spans="1:5" ht="13.5" thickBot="1" x14ac:dyDescent="0.25">
      <c r="A55" s="32">
        <v>46018</v>
      </c>
      <c r="B55" s="29">
        <f t="shared" ref="B55:B68" si="6">(440+450)/2</f>
        <v>445</v>
      </c>
      <c r="C55" s="29">
        <f>SUM(B52:B55)/COUNT(B52:B55)</f>
        <v>445</v>
      </c>
      <c r="D55" s="38">
        <f>C55/$E$3</f>
        <v>0.91752577319587625</v>
      </c>
      <c r="E55" s="39"/>
    </row>
    <row r="56" spans="1:5" x14ac:dyDescent="0.2">
      <c r="A56" s="30">
        <v>46025</v>
      </c>
      <c r="B56" s="20">
        <f t="shared" si="6"/>
        <v>445</v>
      </c>
      <c r="C56" s="28"/>
      <c r="D56" s="34"/>
      <c r="E56" s="35"/>
    </row>
    <row r="57" spans="1:5" x14ac:dyDescent="0.2">
      <c r="A57" s="31">
        <v>46032</v>
      </c>
      <c r="B57" s="20">
        <f t="shared" si="6"/>
        <v>445</v>
      </c>
      <c r="C57" s="27"/>
      <c r="D57" s="36"/>
      <c r="E57" s="37"/>
    </row>
    <row r="58" spans="1:5" x14ac:dyDescent="0.2">
      <c r="A58" s="31">
        <v>46039</v>
      </c>
      <c r="B58" s="20">
        <f t="shared" si="6"/>
        <v>445</v>
      </c>
      <c r="C58" s="27"/>
      <c r="D58" s="36"/>
      <c r="E58" s="37"/>
    </row>
    <row r="59" spans="1:5" x14ac:dyDescent="0.2">
      <c r="A59" s="15">
        <v>46046</v>
      </c>
      <c r="B59" s="20">
        <f t="shared" si="6"/>
        <v>445</v>
      </c>
      <c r="C59" s="27"/>
      <c r="D59" s="36"/>
      <c r="E59" s="37"/>
    </row>
    <row r="60" spans="1:5" ht="13.5" thickBot="1" x14ac:dyDescent="0.25">
      <c r="A60" s="16">
        <v>46053</v>
      </c>
      <c r="B60" s="29">
        <f t="shared" si="6"/>
        <v>445</v>
      </c>
      <c r="C60" s="29">
        <f>SUM(B57:B60)/COUNT(B57:B60)</f>
        <v>445</v>
      </c>
      <c r="D60" s="38">
        <f>C60/$E$3</f>
        <v>0.91752577319587625</v>
      </c>
      <c r="E60" s="39"/>
    </row>
    <row r="61" spans="1:5" x14ac:dyDescent="0.2">
      <c r="A61" s="30">
        <v>46060</v>
      </c>
      <c r="B61" s="20">
        <f t="shared" si="6"/>
        <v>445</v>
      </c>
      <c r="C61" s="28"/>
      <c r="D61" s="34"/>
      <c r="E61" s="35"/>
    </row>
    <row r="62" spans="1:5" x14ac:dyDescent="0.2">
      <c r="A62" s="31">
        <v>46067</v>
      </c>
      <c r="B62" s="20">
        <f t="shared" si="6"/>
        <v>445</v>
      </c>
      <c r="C62" s="27"/>
      <c r="D62" s="36"/>
      <c r="E62" s="37"/>
    </row>
    <row r="63" spans="1:5" x14ac:dyDescent="0.2">
      <c r="A63" s="31">
        <v>46074</v>
      </c>
      <c r="B63" s="20">
        <f t="shared" si="6"/>
        <v>445</v>
      </c>
      <c r="C63" s="27"/>
      <c r="D63" s="36"/>
      <c r="E63" s="37"/>
    </row>
    <row r="64" spans="1:5" ht="13.5" thickBot="1" x14ac:dyDescent="0.25">
      <c r="A64" s="32">
        <v>46081</v>
      </c>
      <c r="B64" s="29">
        <f t="shared" si="6"/>
        <v>445</v>
      </c>
      <c r="C64" s="29">
        <f>SUM(B61:B64)/COUNT(B61:B64)</f>
        <v>445</v>
      </c>
      <c r="D64" s="38">
        <f>C64/$E$3</f>
        <v>0.91752577319587625</v>
      </c>
      <c r="E64" s="39"/>
    </row>
    <row r="65" spans="1:5" x14ac:dyDescent="0.2">
      <c r="A65" s="30">
        <v>46088</v>
      </c>
      <c r="B65" s="20">
        <f t="shared" si="6"/>
        <v>445</v>
      </c>
      <c r="C65" s="28"/>
      <c r="D65" s="34"/>
      <c r="E65" s="35"/>
    </row>
    <row r="66" spans="1:5" x14ac:dyDescent="0.2">
      <c r="A66" s="31">
        <v>46095</v>
      </c>
      <c r="B66" s="20">
        <f t="shared" si="6"/>
        <v>445</v>
      </c>
      <c r="C66" s="27"/>
      <c r="D66" s="36"/>
      <c r="E66" s="37"/>
    </row>
    <row r="67" spans="1:5" x14ac:dyDescent="0.2">
      <c r="A67" s="31">
        <v>46102</v>
      </c>
      <c r="B67" s="20">
        <f t="shared" si="6"/>
        <v>445</v>
      </c>
      <c r="C67" s="27"/>
      <c r="D67" s="36"/>
      <c r="E67" s="37"/>
    </row>
    <row r="68" spans="1:5" ht="13.5" thickBot="1" x14ac:dyDescent="0.25">
      <c r="A68" s="32">
        <v>46109</v>
      </c>
      <c r="B68" s="29">
        <f t="shared" si="6"/>
        <v>445</v>
      </c>
      <c r="C68" s="29">
        <f>SUM(B65:B68)/COUNT(B65:B68)</f>
        <v>445</v>
      </c>
      <c r="D68" s="38">
        <f>C68/$E$3</f>
        <v>0.91752577319587625</v>
      </c>
      <c r="E68" s="39"/>
    </row>
    <row r="69" spans="1:5" x14ac:dyDescent="0.2">
      <c r="A69" s="30">
        <v>46116</v>
      </c>
      <c r="B69" s="20">
        <f>(475+525)/2</f>
        <v>500</v>
      </c>
      <c r="C69" s="28"/>
      <c r="D69" s="34"/>
      <c r="E69" s="35"/>
    </row>
    <row r="70" spans="1:5" x14ac:dyDescent="0.2">
      <c r="A70" s="31">
        <v>46123</v>
      </c>
      <c r="B70" s="20">
        <f>(515+525)/2</f>
        <v>520</v>
      </c>
      <c r="C70" s="27"/>
      <c r="D70" s="36"/>
      <c r="E70" s="37"/>
    </row>
    <row r="71" spans="1:5" x14ac:dyDescent="0.2">
      <c r="A71" s="31">
        <v>46130</v>
      </c>
      <c r="B71" s="20">
        <f>(515+525)/2</f>
        <v>520</v>
      </c>
      <c r="C71" s="27"/>
      <c r="D71" s="36"/>
      <c r="E71" s="37"/>
    </row>
    <row r="72" spans="1:5" ht="13.5" thickBot="1" x14ac:dyDescent="0.25">
      <c r="A72" s="32">
        <v>46137</v>
      </c>
      <c r="B72" s="29">
        <f>(515+525)/2</f>
        <v>520</v>
      </c>
      <c r="C72" s="29">
        <f>SUM(B69:B72)/COUNT(B69:B72)</f>
        <v>515</v>
      </c>
      <c r="D72" s="38">
        <f>C72/$E$3</f>
        <v>1.0618556701030928</v>
      </c>
      <c r="E72" s="39"/>
    </row>
    <row r="73" spans="1:5" x14ac:dyDescent="0.2">
      <c r="A73" s="30">
        <v>46144</v>
      </c>
      <c r="B73" s="33">
        <f>(525+575)/2</f>
        <v>550</v>
      </c>
      <c r="C73" s="28"/>
      <c r="D73" s="34"/>
      <c r="E73" s="35"/>
    </row>
    <row r="74" spans="1:5" x14ac:dyDescent="0.2">
      <c r="A74" s="31">
        <v>46151</v>
      </c>
      <c r="B74" s="33">
        <f>(525+575)/2</f>
        <v>550</v>
      </c>
      <c r="C74" s="27"/>
      <c r="D74" s="36"/>
      <c r="E74" s="37"/>
    </row>
    <row r="75" spans="1:5" x14ac:dyDescent="0.2">
      <c r="A75" s="31">
        <v>46158</v>
      </c>
      <c r="B75" s="33">
        <f>(525+575)/2</f>
        <v>550</v>
      </c>
      <c r="C75" s="27"/>
      <c r="D75" s="36"/>
      <c r="E75" s="37"/>
    </row>
    <row r="76" spans="1:5" x14ac:dyDescent="0.2">
      <c r="A76" s="15">
        <v>46165</v>
      </c>
      <c r="B76" s="33">
        <f>(525+575)/2</f>
        <v>550</v>
      </c>
      <c r="C76" s="27"/>
      <c r="D76" s="36"/>
      <c r="E76" s="37"/>
    </row>
    <row r="77" spans="1:5" ht="13.5" thickBot="1" x14ac:dyDescent="0.25">
      <c r="A77" s="16">
        <v>46172</v>
      </c>
      <c r="B77" s="29">
        <f>(550+575)/2</f>
        <v>562.5</v>
      </c>
      <c r="C77" s="29">
        <f>SUM(B74:B77)/COUNT(B74:B77)</f>
        <v>553.125</v>
      </c>
      <c r="D77" s="38">
        <f>C77/$E$3</f>
        <v>1.1404639175257731</v>
      </c>
      <c r="E77" s="39"/>
    </row>
    <row r="78" spans="1:5" x14ac:dyDescent="0.2">
      <c r="A78" s="30">
        <v>46179</v>
      </c>
      <c r="B78" s="20">
        <f>(550+600)/2</f>
        <v>575</v>
      </c>
      <c r="C78" s="28"/>
      <c r="D78" s="34"/>
      <c r="E78" s="35"/>
    </row>
    <row r="79" spans="1:5" x14ac:dyDescent="0.2">
      <c r="A79" s="31">
        <v>46186</v>
      </c>
      <c r="B79" s="20">
        <f>(550+600)/2</f>
        <v>575</v>
      </c>
      <c r="C79" s="27"/>
      <c r="D79" s="36"/>
      <c r="E79" s="37"/>
    </row>
    <row r="80" spans="1:5" x14ac:dyDescent="0.2">
      <c r="A80" s="31">
        <v>46193</v>
      </c>
      <c r="B80" s="20">
        <f>(550+600)/2</f>
        <v>575</v>
      </c>
      <c r="C80" s="27"/>
      <c r="D80" s="36"/>
      <c r="E80" s="37"/>
    </row>
    <row r="81" spans="1:5" ht="13.5" thickBot="1" x14ac:dyDescent="0.25">
      <c r="A81" s="32">
        <v>46200</v>
      </c>
      <c r="B81" s="29">
        <f>(550+600)/2</f>
        <v>575</v>
      </c>
      <c r="C81" s="29">
        <f>SUM(B78:B81)/COUNT(B78:B81)</f>
        <v>575</v>
      </c>
      <c r="D81" s="38">
        <f>C81/$E$3</f>
        <v>1.1855670103092784</v>
      </c>
      <c r="E81" s="39"/>
    </row>
    <row r="82" spans="1:5" x14ac:dyDescent="0.2">
      <c r="A82" s="30">
        <v>46207</v>
      </c>
      <c r="B82" s="20">
        <f>(525+575)/2</f>
        <v>550</v>
      </c>
      <c r="C82" s="28"/>
      <c r="D82" s="34"/>
      <c r="E82" s="35"/>
    </row>
    <row r="83" spans="1:5" x14ac:dyDescent="0.2">
      <c r="A83" s="31">
        <v>46214</v>
      </c>
      <c r="B83" s="20">
        <f>(525+575)/2</f>
        <v>550</v>
      </c>
      <c r="C83" s="27"/>
      <c r="D83" s="36"/>
      <c r="E83" s="37"/>
    </row>
    <row r="84" spans="1:5" x14ac:dyDescent="0.2">
      <c r="A84" s="31">
        <v>46221</v>
      </c>
      <c r="B84" s="20">
        <f>(525+575)/2</f>
        <v>550</v>
      </c>
      <c r="C84" s="27"/>
      <c r="D84" s="36"/>
      <c r="E84" s="37"/>
    </row>
    <row r="85" spans="1:5" ht="13.5" thickBot="1" x14ac:dyDescent="0.25">
      <c r="A85" s="32">
        <v>46228</v>
      </c>
      <c r="B85" s="29">
        <f>(525+575)/2</f>
        <v>550</v>
      </c>
      <c r="C85" s="29">
        <f>SUM(B82:B85)/COUNT(B82:B85)</f>
        <v>550</v>
      </c>
      <c r="D85" s="38">
        <f>C85/$E$3</f>
        <v>1.134020618556701</v>
      </c>
      <c r="E85" s="39"/>
    </row>
    <row r="86" spans="1:5" x14ac:dyDescent="0.2">
      <c r="A86" s="30">
        <v>46235</v>
      </c>
      <c r="B86" s="20">
        <f>(525+575)/2</f>
        <v>550</v>
      </c>
      <c r="C86" s="28"/>
      <c r="D86" s="34"/>
      <c r="E86" s="35"/>
    </row>
    <row r="87" spans="1:5" x14ac:dyDescent="0.2">
      <c r="A87" s="31">
        <v>46242</v>
      </c>
      <c r="B87" s="20">
        <f>(525+575)/2</f>
        <v>550</v>
      </c>
      <c r="C87" s="27"/>
      <c r="D87" s="36"/>
      <c r="E87" s="37"/>
    </row>
    <row r="88" spans="1:5" x14ac:dyDescent="0.2">
      <c r="A88" s="31">
        <v>46249</v>
      </c>
      <c r="B88" s="20"/>
      <c r="C88" s="27"/>
      <c r="D88" s="36"/>
      <c r="E88" s="37"/>
    </row>
    <row r="89" spans="1:5" x14ac:dyDescent="0.2">
      <c r="A89" s="15">
        <v>46256</v>
      </c>
      <c r="B89" s="20"/>
      <c r="C89" s="27"/>
      <c r="D89" s="36"/>
      <c r="E89" s="37"/>
    </row>
    <row r="90" spans="1:5" ht="13.5" thickBot="1" x14ac:dyDescent="0.25">
      <c r="A90" s="16">
        <v>46263</v>
      </c>
      <c r="B90" s="29"/>
      <c r="C90" s="29">
        <f>SUM(B87:B90)/COUNT(B87:B90)</f>
        <v>550</v>
      </c>
      <c r="D90" s="38">
        <f>C90/$E$3</f>
        <v>1.134020618556701</v>
      </c>
      <c r="E90" s="39"/>
    </row>
  </sheetData>
  <mergeCells count="92">
    <mergeCell ref="D86:E86"/>
    <mergeCell ref="D87:E87"/>
    <mergeCell ref="D88:E88"/>
    <mergeCell ref="D89:E89"/>
    <mergeCell ref="D90:E90"/>
    <mergeCell ref="D64:E64"/>
    <mergeCell ref="D69:E69"/>
    <mergeCell ref="D70:E70"/>
    <mergeCell ref="D71:E71"/>
    <mergeCell ref="D72:E72"/>
    <mergeCell ref="D65:E65"/>
    <mergeCell ref="D66:E66"/>
    <mergeCell ref="D67:E67"/>
    <mergeCell ref="D68:E68"/>
    <mergeCell ref="D61:E61"/>
    <mergeCell ref="D62:E62"/>
    <mergeCell ref="D63:E63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47:E47"/>
    <mergeCell ref="D48:E48"/>
    <mergeCell ref="D49:E49"/>
    <mergeCell ref="D50:E50"/>
    <mergeCell ref="D51:E51"/>
    <mergeCell ref="D43:E43"/>
    <mergeCell ref="D44:E44"/>
    <mergeCell ref="D45:E45"/>
    <mergeCell ref="D46:E46"/>
    <mergeCell ref="D39:E39"/>
    <mergeCell ref="D40:E40"/>
    <mergeCell ref="D41:E41"/>
    <mergeCell ref="D42:E42"/>
    <mergeCell ref="D34:E34"/>
    <mergeCell ref="D35:E35"/>
    <mergeCell ref="D36:E36"/>
    <mergeCell ref="D37:E37"/>
    <mergeCell ref="D38:E38"/>
    <mergeCell ref="D28:E28"/>
    <mergeCell ref="D29:E29"/>
    <mergeCell ref="D21:E21"/>
    <mergeCell ref="D22:E22"/>
    <mergeCell ref="D23:E23"/>
    <mergeCell ref="D24:E24"/>
    <mergeCell ref="D25:E25"/>
    <mergeCell ref="D4:E4"/>
    <mergeCell ref="D30:E30"/>
    <mergeCell ref="D31:E31"/>
    <mergeCell ref="D32:E32"/>
    <mergeCell ref="D33:E33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6:E26"/>
    <mergeCell ref="D27:E27"/>
    <mergeCell ref="D8:E8"/>
    <mergeCell ref="D9:E9"/>
    <mergeCell ref="D10:E10"/>
    <mergeCell ref="D11:E11"/>
    <mergeCell ref="D5:E5"/>
    <mergeCell ref="D6:E6"/>
    <mergeCell ref="D7:E7"/>
    <mergeCell ref="A1:E1"/>
    <mergeCell ref="A2:A3"/>
    <mergeCell ref="D2:E2"/>
    <mergeCell ref="C2:C3"/>
    <mergeCell ref="B2:B3"/>
    <mergeCell ref="D73:E73"/>
    <mergeCell ref="D74:E74"/>
    <mergeCell ref="D75:E75"/>
    <mergeCell ref="D76:E76"/>
    <mergeCell ref="D77:E77"/>
    <mergeCell ref="D82:E82"/>
    <mergeCell ref="D83:E83"/>
    <mergeCell ref="D84:E84"/>
    <mergeCell ref="D85:E85"/>
    <mergeCell ref="D78:E78"/>
    <mergeCell ref="D79:E79"/>
    <mergeCell ref="D80:E80"/>
    <mergeCell ref="D81:E81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activeCell="G33" sqref="G33"/>
    </sheetView>
  </sheetViews>
  <sheetFormatPr defaultRowHeight="12.75" x14ac:dyDescent="0.2"/>
  <cols>
    <col min="1" max="1" width="18" customWidth="1"/>
    <col min="2" max="2" width="21.140625" customWidth="1"/>
    <col min="3" max="3" width="32.140625" customWidth="1"/>
    <col min="4" max="5" width="9.140625" hidden="1" customWidth="1"/>
  </cols>
  <sheetData>
    <row r="1" spans="1:7" ht="36" customHeight="1" thickBot="1" x14ac:dyDescent="0.25">
      <c r="A1" s="57" t="s">
        <v>10</v>
      </c>
      <c r="B1" s="58"/>
      <c r="C1" s="58"/>
      <c r="D1" s="58"/>
      <c r="E1" s="59"/>
    </row>
    <row r="2" spans="1:7" ht="41.25" customHeight="1" thickBot="1" x14ac:dyDescent="0.25">
      <c r="A2" s="13" t="s">
        <v>0</v>
      </c>
      <c r="B2" s="9" t="s">
        <v>4</v>
      </c>
      <c r="C2" s="10" t="s">
        <v>3</v>
      </c>
    </row>
    <row r="3" spans="1:7" ht="13.9" hidden="1" customHeight="1" thickBot="1" x14ac:dyDescent="0.25">
      <c r="A3" s="17">
        <v>38758</v>
      </c>
      <c r="B3" s="12">
        <f t="shared" ref="B3:B5" si="0">(340+450+420+445+410+450)/6</f>
        <v>419.16666666666669</v>
      </c>
      <c r="C3" s="12"/>
    </row>
    <row r="4" spans="1:7" ht="13.5" hidden="1" thickBot="1" x14ac:dyDescent="0.25">
      <c r="A4" s="2">
        <f t="shared" ref="A4:A5" si="1">A3+7</f>
        <v>38765</v>
      </c>
      <c r="B4" s="4">
        <f t="shared" si="0"/>
        <v>419.16666666666669</v>
      </c>
      <c r="C4" s="3"/>
    </row>
    <row r="5" spans="1:7" ht="13.5" hidden="1" thickBot="1" x14ac:dyDescent="0.25">
      <c r="A5" s="2">
        <f t="shared" si="1"/>
        <v>38772</v>
      </c>
      <c r="B5" s="4">
        <f t="shared" si="0"/>
        <v>419.16666666666669</v>
      </c>
      <c r="C5" s="3"/>
    </row>
    <row r="6" spans="1:7" x14ac:dyDescent="0.2">
      <c r="A6" s="30">
        <v>45661</v>
      </c>
      <c r="B6" s="14">
        <f t="shared" ref="B6:B9" si="2">(470+500)/2</f>
        <v>485</v>
      </c>
      <c r="C6" s="6"/>
    </row>
    <row r="7" spans="1:7" x14ac:dyDescent="0.2">
      <c r="A7" s="31">
        <v>45668</v>
      </c>
      <c r="B7" s="4">
        <f t="shared" si="2"/>
        <v>485</v>
      </c>
      <c r="C7" s="5"/>
    </row>
    <row r="8" spans="1:7" x14ac:dyDescent="0.2">
      <c r="A8" s="31">
        <v>45675</v>
      </c>
      <c r="B8" s="4">
        <f t="shared" si="2"/>
        <v>485</v>
      </c>
      <c r="C8" s="5"/>
    </row>
    <row r="9" spans="1:7" ht="13.5" thickBot="1" x14ac:dyDescent="0.25">
      <c r="A9" s="32">
        <v>45682</v>
      </c>
      <c r="B9" s="11">
        <f t="shared" si="2"/>
        <v>485</v>
      </c>
      <c r="C9" s="11">
        <f>SUM(B6:B9)/COUNT(B6:B9)</f>
        <v>485</v>
      </c>
    </row>
    <row r="10" spans="1:7" x14ac:dyDescent="0.2">
      <c r="D10" t="s">
        <v>5</v>
      </c>
      <c r="E10" t="s">
        <v>5</v>
      </c>
      <c r="F10" t="s">
        <v>5</v>
      </c>
      <c r="G10" t="s">
        <v>5</v>
      </c>
    </row>
    <row r="11" spans="1:7" x14ac:dyDescent="0.2">
      <c r="C11" t="s">
        <v>5</v>
      </c>
      <c r="D11" t="s">
        <v>5</v>
      </c>
      <c r="E11" t="s">
        <v>5</v>
      </c>
    </row>
    <row r="12" spans="1:7" x14ac:dyDescent="0.2">
      <c r="C12" t="s">
        <v>5</v>
      </c>
      <c r="D12" t="s">
        <v>5</v>
      </c>
    </row>
    <row r="13" spans="1:7" x14ac:dyDescent="0.2">
      <c r="D13" t="s">
        <v>5</v>
      </c>
      <c r="F13" t="s">
        <v>5</v>
      </c>
    </row>
    <row r="14" spans="1:7" x14ac:dyDescent="0.2">
      <c r="F14" t="s">
        <v>5</v>
      </c>
    </row>
    <row r="15" spans="1:7" x14ac:dyDescent="0.2">
      <c r="C15" t="s">
        <v>5</v>
      </c>
      <c r="E15" t="s">
        <v>5</v>
      </c>
      <c r="F15" t="s">
        <v>5</v>
      </c>
    </row>
    <row r="16" spans="1:7" x14ac:dyDescent="0.2">
      <c r="G16" t="s">
        <v>5</v>
      </c>
    </row>
    <row r="17" spans="3:5" x14ac:dyDescent="0.2">
      <c r="C17" t="s">
        <v>5</v>
      </c>
      <c r="E17" t="s">
        <v>6</v>
      </c>
    </row>
  </sheetData>
  <mergeCells count="1">
    <mergeCell ref="A1:E1"/>
  </mergeCells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MPPI</vt:lpstr>
      <vt:lpstr>BPI</vt:lpstr>
      <vt:lpstr>MPPI!Print_Titles</vt:lpstr>
    </vt:vector>
  </TitlesOfParts>
  <Company>CFLHD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 Services</dc:creator>
  <cp:lastModifiedBy>Marandi, Michael (FHWA)</cp:lastModifiedBy>
  <cp:lastPrinted>2014-09-22T18:25:30Z</cp:lastPrinted>
  <dcterms:created xsi:type="dcterms:W3CDTF">2006-01-30T17:20:09Z</dcterms:created>
  <dcterms:modified xsi:type="dcterms:W3CDTF">2026-08-10T19:17:23Z</dcterms:modified>
</cp:coreProperties>
</file>