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A1F51F39-2B51-4A4C-8DB5-478F273ED6B3}\NT\25\"/>
    </mc:Choice>
  </mc:AlternateContent>
  <xr:revisionPtr revIDLastSave="0" documentId="13_ncr:1_{D35D348E-1D6F-4C8C-8938-29EFA62936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9" i="1" l="1"/>
  <c r="C159" i="1"/>
  <c r="B156" i="1"/>
  <c r="B155" i="1" l="1"/>
  <c r="B154" i="1"/>
  <c r="B153" i="1"/>
  <c r="B152" i="1" l="1"/>
  <c r="B150" i="1" l="1"/>
  <c r="B151" i="1"/>
  <c r="C155" i="1"/>
  <c r="D155" i="1" s="1"/>
  <c r="B147" i="1" l="1"/>
  <c r="B148" i="1"/>
  <c r="B149" i="1"/>
  <c r="B146" i="1"/>
  <c r="C151" i="1" l="1"/>
  <c r="D151" i="1" s="1"/>
  <c r="C146" i="1"/>
  <c r="D146" i="1" s="1"/>
  <c r="B145" i="1" l="1"/>
  <c r="B144" i="1" l="1"/>
  <c r="B143" i="1" l="1"/>
  <c r="B142" i="1" l="1"/>
  <c r="B141" i="1" l="1"/>
  <c r="B140" i="1" l="1"/>
  <c r="B139" i="1" l="1"/>
  <c r="B138" i="1" l="1"/>
  <c r="C142" i="1" l="1"/>
  <c r="B137" i="1" l="1"/>
  <c r="B136" i="1"/>
  <c r="B135" i="1" l="1"/>
  <c r="B134" i="1" l="1"/>
  <c r="B133" i="1" l="1"/>
  <c r="B132" i="1"/>
  <c r="C138" i="1" l="1"/>
  <c r="B131" i="1" l="1"/>
  <c r="B130" i="1" l="1"/>
  <c r="B129" i="1" l="1"/>
  <c r="C133" i="1"/>
  <c r="B128" i="1"/>
  <c r="B127" i="1" l="1"/>
  <c r="B126" i="1" l="1"/>
  <c r="B125" i="1" l="1"/>
  <c r="B124" i="1" l="1"/>
  <c r="C129" i="1"/>
  <c r="B123" i="1" l="1"/>
  <c r="B122" i="1" l="1"/>
  <c r="B121" i="1"/>
  <c r="B120" i="1" l="1"/>
  <c r="C124" i="1" l="1"/>
  <c r="B119" i="1" l="1"/>
  <c r="B112" i="1"/>
  <c r="B113" i="1"/>
  <c r="B114" i="1"/>
  <c r="B115" i="1"/>
  <c r="B116" i="1"/>
  <c r="B117" i="1"/>
  <c r="B118" i="1"/>
  <c r="B111" i="1" l="1"/>
  <c r="B110" i="1" l="1"/>
  <c r="B109" i="1" l="1"/>
  <c r="B108" i="1" l="1"/>
  <c r="B107" i="1" l="1"/>
  <c r="C112" i="1"/>
  <c r="B106" i="1" l="1"/>
  <c r="B105" i="1" l="1"/>
  <c r="B104" i="1" l="1"/>
  <c r="B103" i="1"/>
  <c r="C107" i="1" l="1"/>
  <c r="B102" i="1"/>
  <c r="B101" i="1"/>
  <c r="B100" i="1"/>
  <c r="C103" i="1" l="1"/>
  <c r="B99" i="1"/>
  <c r="B98" i="1" l="1"/>
  <c r="B97" i="1" l="1"/>
  <c r="B96" i="1" l="1"/>
  <c r="B95" i="1"/>
  <c r="B94" i="1"/>
  <c r="C99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C77" i="1" l="1"/>
  <c r="B72" i="1"/>
  <c r="B71" i="1"/>
  <c r="B70" i="1" l="1"/>
  <c r="B69" i="1"/>
  <c r="B68" i="1"/>
  <c r="B67" i="1"/>
  <c r="B66" i="1"/>
  <c r="C72" i="1" l="1"/>
  <c r="B65" i="1"/>
  <c r="C68" i="1" s="1"/>
  <c r="B64" i="1"/>
  <c r="B63" i="1" l="1"/>
  <c r="B62" i="1" l="1"/>
  <c r="B61" i="1" l="1"/>
  <c r="B60" i="1" l="1"/>
  <c r="C64" i="1"/>
  <c r="B59" i="1"/>
  <c r="B58" i="1" l="1"/>
  <c r="B57" i="1" l="1"/>
  <c r="B56" i="1" l="1"/>
  <c r="C59" i="1" s="1"/>
  <c r="B55" i="1"/>
  <c r="B54" i="1" l="1"/>
  <c r="B53" i="1"/>
  <c r="B52" i="1"/>
  <c r="C55" i="1" s="1"/>
  <c r="B51" i="1"/>
  <c r="B50" i="1" l="1"/>
  <c r="B49" i="1" l="1"/>
  <c r="B48" i="1" l="1"/>
  <c r="C51" i="1" l="1"/>
  <c r="B47" i="1"/>
  <c r="B46" i="1" l="1"/>
  <c r="B45" i="1"/>
  <c r="B44" i="1"/>
  <c r="B43" i="1"/>
  <c r="C46" i="1" l="1"/>
  <c r="B42" i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C24" i="1" s="1"/>
  <c r="B20" i="1"/>
  <c r="B19" i="1"/>
  <c r="B18" i="1"/>
  <c r="B17" i="1"/>
  <c r="C20" i="1" l="1"/>
  <c r="E3" i="1"/>
  <c r="B16" i="1"/>
  <c r="B9" i="2"/>
  <c r="B8" i="2"/>
  <c r="B7" i="2"/>
  <c r="B6" i="2"/>
  <c r="B15" i="1"/>
  <c r="B14" i="1"/>
  <c r="B13" i="1"/>
  <c r="B11" i="1"/>
  <c r="B12" i="1"/>
  <c r="C16" i="1" l="1"/>
  <c r="D16" i="1" s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20" i="1"/>
  <c r="B10" i="1"/>
  <c r="B9" i="1"/>
  <c r="C12" i="1" s="1"/>
  <c r="B8" i="1"/>
  <c r="B7" i="1"/>
  <c r="B6" i="1"/>
  <c r="B5" i="1"/>
  <c r="B4" i="1"/>
  <c r="C7" i="1" l="1"/>
  <c r="B5" i="2" l="1"/>
  <c r="B4" i="2"/>
  <c r="B3" i="2"/>
  <c r="A4" i="2"/>
  <c r="A5" i="2" s="1"/>
  <c r="C9" i="2" l="1"/>
  <c r="D12" i="1" l="1"/>
  <c r="D7" i="1"/>
</calcChain>
</file>

<file path=xl/sharedStrings.xml><?xml version="1.0" encoding="utf-8"?>
<sst xmlns="http://schemas.openxmlformats.org/spreadsheetml/2006/main" count="45" uniqueCount="11">
  <si>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</si>
  <si>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</si>
  <si>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</si>
  <si>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</si>
  <si>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</si>
  <si>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</si>
  <si>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</si>
  <si>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</si>
  <si>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</si>
  <si>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CA FTNP MOJA 12(1), Cima Road                                                                  Region: West Coast/Northwest
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</si>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</sst>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164" fontId="0" fillId="0" borderId="5" xfId="0" quotePrefix="1" applyNumberFormat="1" applyBorder="1"/>
    <xf numFmtId="2" fontId="0" fillId="0" borderId="5" xfId="0" applyNumberFormat="1" applyBorder="1"/>
    <xf numFmtId="164" fontId="0" fillId="0" borderId="3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0" xfId="0" applyNumberFormat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2" fillId="0" borderId="3" xfId="0" applyNumberFormat="1" applyFont="1" applyBorder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3" topLeftCell="A135" activePane="bottomLeft" state="frozen"/>
      <selection pane="bottomLeft" activeCell="G151" sqref="G151:G152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8.7109375" customWidth="1"/>
    <col min="10" max="10" width="9.28515625" customWidth="1"/>
  </cols>
  <sheetData>
    <row r="1" spans="1:15" ht="35.25" customHeight="1" thickBot="1" x14ac:dyDescent="0.25">
      <c r="A1" s="54" t="s">
        <v>9</v>
      </c>
      <c r="B1" s="55"/>
      <c r="C1" s="55"/>
      <c r="D1" s="55"/>
      <c r="E1" s="56"/>
    </row>
    <row r="2" spans="1:15" ht="26.45" customHeight="1" x14ac:dyDescent="0.2">
      <c r="A2" s="57" t="s">
        <v>8</v>
      </c>
      <c r="B2" s="63" t="s">
        <v>4</v>
      </c>
      <c r="C2" s="61" t="s">
        <v>1</v>
      </c>
      <c r="D2" s="59" t="s">
        <v>7</v>
      </c>
      <c r="E2" s="60"/>
    </row>
    <row r="3" spans="1:15" ht="15.75" customHeight="1" thickBot="1" x14ac:dyDescent="0.25">
      <c r="A3" s="58"/>
      <c r="B3" s="64"/>
      <c r="C3" s="62"/>
      <c r="D3" s="11" t="s">
        <v>2</v>
      </c>
      <c r="E3" s="12">
        <f>BPI!C9</f>
        <v>632.5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(640+725+610+630+580+635)/6</f>
        <v>636.66666666666663</v>
      </c>
      <c r="C4" s="15"/>
      <c r="D4" s="65"/>
      <c r="E4" s="46"/>
    </row>
    <row r="5" spans="1:15" x14ac:dyDescent="0.2">
      <c r="A5" s="17">
        <v>44877</v>
      </c>
      <c r="B5" s="4">
        <f>(640+725+610+630+580+635)/6</f>
        <v>636.66666666666663</v>
      </c>
      <c r="C5" s="3"/>
      <c r="D5" s="51"/>
      <c r="E5" s="48"/>
    </row>
    <row r="6" spans="1:15" x14ac:dyDescent="0.2">
      <c r="A6" s="17">
        <v>44884</v>
      </c>
      <c r="B6" s="4">
        <f>(590+725+610+630+580+635)/6</f>
        <v>628.33333333333337</v>
      </c>
      <c r="C6" s="3"/>
      <c r="D6" s="51"/>
      <c r="E6" s="48"/>
    </row>
    <row r="7" spans="1:15" ht="13.5" thickBot="1" x14ac:dyDescent="0.25">
      <c r="A7" s="18">
        <v>44891</v>
      </c>
      <c r="B7" s="19">
        <f>(590+725+610+630+580+635)/6</f>
        <v>628.33333333333337</v>
      </c>
      <c r="C7" s="19">
        <f>SUM(B4:B7)/COUNTA(B4:B7)</f>
        <v>632.5</v>
      </c>
      <c r="D7" s="49">
        <f>C7/E$3</f>
        <v>1</v>
      </c>
      <c r="E7" s="50"/>
    </row>
    <row r="8" spans="1:15" x14ac:dyDescent="0.2">
      <c r="A8" s="7">
        <v>44898</v>
      </c>
      <c r="B8" s="4">
        <f>(540+725+610+630+550+625)/6</f>
        <v>613.33333333333337</v>
      </c>
      <c r="C8" s="15"/>
      <c r="D8" s="45"/>
      <c r="E8" s="46"/>
    </row>
    <row r="9" spans="1:15" x14ac:dyDescent="0.2">
      <c r="A9" s="2">
        <v>44905</v>
      </c>
      <c r="B9" s="4">
        <f>(540+700+575+600+550+625)/6</f>
        <v>598.33333333333337</v>
      </c>
      <c r="C9" s="3"/>
      <c r="D9" s="52"/>
      <c r="E9" s="53"/>
    </row>
    <row r="10" spans="1:15" x14ac:dyDescent="0.2">
      <c r="A10" s="2">
        <v>44912</v>
      </c>
      <c r="B10" s="4">
        <f>(540+700+575+600+550+625)/6</f>
        <v>598.33333333333337</v>
      </c>
      <c r="C10" s="3"/>
      <c r="D10" s="52"/>
      <c r="E10" s="53"/>
    </row>
    <row r="11" spans="1:15" x14ac:dyDescent="0.2">
      <c r="A11" s="2">
        <v>44919</v>
      </c>
      <c r="B11" s="4">
        <f t="shared" ref="B11:B12" si="0">(540+700+575+600+550+625)/6</f>
        <v>598.33333333333337</v>
      </c>
      <c r="C11" s="3"/>
      <c r="D11" s="52"/>
      <c r="E11" s="53"/>
    </row>
    <row r="12" spans="1:15" ht="13.5" thickBot="1" x14ac:dyDescent="0.25">
      <c r="A12" s="8">
        <v>44926</v>
      </c>
      <c r="B12" s="19">
        <f t="shared" si="0"/>
        <v>598.33333333333337</v>
      </c>
      <c r="C12" s="19">
        <f>SUM(B9:B12)/COUNTA(B9:B12)</f>
        <v>598.33333333333337</v>
      </c>
      <c r="D12" s="49">
        <f>C12/E$3</f>
        <v>0.9459815546772069</v>
      </c>
      <c r="E12" s="50"/>
    </row>
    <row r="13" spans="1:15" x14ac:dyDescent="0.2">
      <c r="A13" s="16">
        <v>44933</v>
      </c>
      <c r="B13" s="4">
        <f>(540+675+560+575+550+625)/6</f>
        <v>587.5</v>
      </c>
      <c r="C13" s="15"/>
      <c r="D13" s="65"/>
      <c r="E13" s="46"/>
    </row>
    <row r="14" spans="1:15" x14ac:dyDescent="0.2">
      <c r="A14" s="17">
        <v>44940</v>
      </c>
      <c r="B14" s="4">
        <f>(540+675+560+575+520+560)/6</f>
        <v>571.66666666666663</v>
      </c>
      <c r="C14" s="3"/>
      <c r="D14" s="51"/>
      <c r="E14" s="48"/>
    </row>
    <row r="15" spans="1:15" x14ac:dyDescent="0.2">
      <c r="A15" s="17">
        <v>44947</v>
      </c>
      <c r="B15" s="4">
        <f>(540+675+560+575+520+560)/6</f>
        <v>571.66666666666663</v>
      </c>
      <c r="C15" s="3"/>
      <c r="D15" s="51"/>
      <c r="E15" s="48"/>
    </row>
    <row r="16" spans="1:15" ht="13.5" thickBot="1" x14ac:dyDescent="0.25">
      <c r="A16" s="18">
        <v>44954</v>
      </c>
      <c r="B16" s="19">
        <f>(540+675+560+575+520+560)/6</f>
        <v>571.66666666666663</v>
      </c>
      <c r="C16" s="19">
        <f>SUM(B13:B16)/COUNTA(B13:B16)</f>
        <v>575.62499999999989</v>
      </c>
      <c r="D16" s="49">
        <f>C16/E$3</f>
        <v>0.91007905138339906</v>
      </c>
      <c r="E16" s="50"/>
    </row>
    <row r="17" spans="1:5" x14ac:dyDescent="0.2">
      <c r="A17" s="16">
        <v>44961</v>
      </c>
      <c r="B17" s="4">
        <f>(540+650+530+550+520+540)/6</f>
        <v>555</v>
      </c>
      <c r="C17" s="15"/>
      <c r="D17" s="65"/>
      <c r="E17" s="46"/>
    </row>
    <row r="18" spans="1:5" x14ac:dyDescent="0.2">
      <c r="A18" s="17">
        <v>44968</v>
      </c>
      <c r="B18" s="4">
        <f>(540+650+530+550+520+540)/6</f>
        <v>555</v>
      </c>
      <c r="C18" s="3"/>
      <c r="D18" s="51"/>
      <c r="E18" s="48"/>
    </row>
    <row r="19" spans="1:5" x14ac:dyDescent="0.2">
      <c r="A19" s="17">
        <v>44975</v>
      </c>
      <c r="B19" s="4">
        <f>(540+650+530+550+520+540)/6</f>
        <v>555</v>
      </c>
      <c r="C19" s="3"/>
      <c r="D19" s="51"/>
      <c r="E19" s="48"/>
    </row>
    <row r="20" spans="1:5" ht="13.5" thickBot="1" x14ac:dyDescent="0.25">
      <c r="A20" s="18">
        <v>44982</v>
      </c>
      <c r="B20" s="19">
        <f>(540+650+530+550+520+540)/6</f>
        <v>555</v>
      </c>
      <c r="C20" s="19">
        <f>SUM(B17:B20)/COUNTA(B17:B20)</f>
        <v>555</v>
      </c>
      <c r="D20" s="49">
        <f>C20/E$3</f>
        <v>0.87747035573122534</v>
      </c>
      <c r="E20" s="50"/>
    </row>
    <row r="21" spans="1:5" x14ac:dyDescent="0.2">
      <c r="A21" s="16">
        <v>44989</v>
      </c>
      <c r="B21" s="4">
        <f>(540+625+530+550+520+540)/6</f>
        <v>550.83333333333337</v>
      </c>
      <c r="C21" s="15"/>
      <c r="D21" s="45"/>
      <c r="E21" s="46"/>
    </row>
    <row r="22" spans="1:5" x14ac:dyDescent="0.2">
      <c r="A22" s="17">
        <v>44996</v>
      </c>
      <c r="B22" s="4">
        <f>(540+625+530+550+520+540)/6</f>
        <v>550.83333333333337</v>
      </c>
      <c r="C22" s="3"/>
      <c r="D22" s="47"/>
      <c r="E22" s="48"/>
    </row>
    <row r="23" spans="1:5" x14ac:dyDescent="0.2">
      <c r="A23" s="17">
        <v>45003</v>
      </c>
      <c r="B23" s="4">
        <f>(540+625+520+540+520+540)/6</f>
        <v>547.5</v>
      </c>
      <c r="C23" s="3"/>
      <c r="D23" s="47"/>
      <c r="E23" s="48"/>
    </row>
    <row r="24" spans="1:5" ht="13.5" thickBot="1" x14ac:dyDescent="0.25">
      <c r="A24" s="18">
        <v>45010</v>
      </c>
      <c r="B24" s="19">
        <f>(540+625+520+540+520+540)/6</f>
        <v>547.5</v>
      </c>
      <c r="C24" s="19">
        <f>SUM(B21:B24)/COUNTA(B21:B24)</f>
        <v>549.16666666666674</v>
      </c>
      <c r="D24" s="49">
        <f>C24/E$3</f>
        <v>0.86824769433465099</v>
      </c>
      <c r="E24" s="50"/>
    </row>
    <row r="25" spans="1:5" x14ac:dyDescent="0.2">
      <c r="A25" s="22">
        <v>45017</v>
      </c>
      <c r="B25" s="23">
        <f>(540+625+520+540+520+540)/6</f>
        <v>547.5</v>
      </c>
      <c r="C25" s="15"/>
      <c r="D25" s="45"/>
      <c r="E25" s="46"/>
    </row>
    <row r="26" spans="1:5" x14ac:dyDescent="0.2">
      <c r="A26" s="24">
        <v>45024</v>
      </c>
      <c r="B26" s="4">
        <f>(540+600+500+510+480+500)/6</f>
        <v>521.66666666666663</v>
      </c>
      <c r="C26" s="3"/>
      <c r="D26" s="47"/>
      <c r="E26" s="48"/>
    </row>
    <row r="27" spans="1:5" x14ac:dyDescent="0.2">
      <c r="A27" s="24">
        <v>45031</v>
      </c>
      <c r="B27" s="4">
        <f>(540+600+500+510+480+500)/6</f>
        <v>521.66666666666663</v>
      </c>
      <c r="C27" s="3"/>
      <c r="D27" s="47"/>
      <c r="E27" s="48"/>
    </row>
    <row r="28" spans="1:5" x14ac:dyDescent="0.2">
      <c r="A28" s="17">
        <v>45038</v>
      </c>
      <c r="B28" s="4">
        <f>(540+600+500+510+480+500)/6</f>
        <v>521.66666666666663</v>
      </c>
      <c r="C28" s="3"/>
      <c r="D28" s="47"/>
      <c r="E28" s="48"/>
    </row>
    <row r="29" spans="1:5" ht="13.5" thickBot="1" x14ac:dyDescent="0.25">
      <c r="A29" s="18">
        <v>45045</v>
      </c>
      <c r="B29" s="19">
        <f>(540+600+500+510+480+500)/6</f>
        <v>521.66666666666663</v>
      </c>
      <c r="C29" s="19">
        <f>SUM(B26:B29)/COUNT(B26:B29)</f>
        <v>521.66666666666663</v>
      </c>
      <c r="D29" s="49">
        <f>C29/E$3</f>
        <v>0.82476943346508558</v>
      </c>
      <c r="E29" s="50"/>
    </row>
    <row r="30" spans="1:5" x14ac:dyDescent="0.2">
      <c r="A30" s="16">
        <v>45052</v>
      </c>
      <c r="B30" s="4">
        <f>(540+620+480+510+480+530)/6</f>
        <v>526.66666666666663</v>
      </c>
      <c r="C30" s="15"/>
      <c r="D30" s="45"/>
      <c r="E30" s="46"/>
    </row>
    <row r="31" spans="1:5" x14ac:dyDescent="0.2">
      <c r="A31" s="17">
        <v>45059</v>
      </c>
      <c r="B31" s="4">
        <f>(540+620+480+510+480+530)/6</f>
        <v>526.66666666666663</v>
      </c>
      <c r="C31" s="3"/>
      <c r="D31" s="47"/>
      <c r="E31" s="48"/>
    </row>
    <row r="32" spans="1:5" x14ac:dyDescent="0.2">
      <c r="A32" s="17">
        <v>45066</v>
      </c>
      <c r="B32" s="4">
        <f>(540+620+480+510+480+530)/6</f>
        <v>526.66666666666663</v>
      </c>
      <c r="C32" s="3"/>
      <c r="D32" s="47"/>
      <c r="E32" s="48"/>
    </row>
    <row r="33" spans="1:5" ht="13.5" thickBot="1" x14ac:dyDescent="0.25">
      <c r="A33" s="18">
        <v>45073</v>
      </c>
      <c r="B33" s="19">
        <f>(540+620+480+510+480+530)/6</f>
        <v>526.66666666666663</v>
      </c>
      <c r="C33" s="19">
        <f>SUM(B30:B33)/COUNT(B30:B33)</f>
        <v>526.66666666666663</v>
      </c>
      <c r="D33" s="49">
        <f>C33/E$3</f>
        <v>0.83267457180500648</v>
      </c>
      <c r="E33" s="50"/>
    </row>
    <row r="34" spans="1:5" x14ac:dyDescent="0.2">
      <c r="A34" s="16">
        <v>45080</v>
      </c>
      <c r="B34" s="4">
        <f>(540+620+480+510+480+500)/6</f>
        <v>521.66666666666663</v>
      </c>
      <c r="C34" s="15"/>
      <c r="D34" s="45"/>
      <c r="E34" s="46"/>
    </row>
    <row r="35" spans="1:5" x14ac:dyDescent="0.2">
      <c r="A35" s="17">
        <v>45087</v>
      </c>
      <c r="B35" s="4">
        <f>(540+620+480+510+480+500)/6</f>
        <v>521.66666666666663</v>
      </c>
      <c r="C35" s="3"/>
      <c r="D35" s="47"/>
      <c r="E35" s="48"/>
    </row>
    <row r="36" spans="1:5" x14ac:dyDescent="0.2">
      <c r="A36" s="17">
        <v>45094</v>
      </c>
      <c r="B36" s="4">
        <f>(540+620+480+510+480+500)/6</f>
        <v>521.66666666666663</v>
      </c>
      <c r="C36" s="3"/>
      <c r="D36" s="47"/>
      <c r="E36" s="48"/>
    </row>
    <row r="37" spans="1:5" ht="13.5" thickBot="1" x14ac:dyDescent="0.25">
      <c r="A37" s="18">
        <v>45101</v>
      </c>
      <c r="B37" s="19">
        <f>(540+620+480+510+480+500)/6</f>
        <v>521.66666666666663</v>
      </c>
      <c r="C37" s="19">
        <f>SUM(B34:B37)/COUNT(B34:B37)</f>
        <v>521.66666666666663</v>
      </c>
      <c r="D37" s="49">
        <f>C37/E$3</f>
        <v>0.82476943346508558</v>
      </c>
      <c r="E37" s="50"/>
    </row>
    <row r="38" spans="1:5" x14ac:dyDescent="0.2">
      <c r="A38" s="22">
        <v>45108</v>
      </c>
      <c r="B38" s="23">
        <f>(540+620+480+510+480+500)/6</f>
        <v>521.66666666666663</v>
      </c>
      <c r="C38" s="15"/>
      <c r="D38" s="45"/>
      <c r="E38" s="46"/>
    </row>
    <row r="39" spans="1:5" x14ac:dyDescent="0.2">
      <c r="A39" s="24">
        <v>45115</v>
      </c>
      <c r="B39" s="4">
        <f>(560+620+480+510+480+500)/6</f>
        <v>525</v>
      </c>
      <c r="C39" s="3"/>
      <c r="D39" s="47"/>
      <c r="E39" s="48"/>
    </row>
    <row r="40" spans="1:5" x14ac:dyDescent="0.2">
      <c r="A40" s="24">
        <v>45122</v>
      </c>
      <c r="B40" s="4">
        <f>(560+620+480+510+480+500)/6</f>
        <v>525</v>
      </c>
      <c r="C40" s="3"/>
      <c r="D40" s="47"/>
      <c r="E40" s="48"/>
    </row>
    <row r="41" spans="1:5" x14ac:dyDescent="0.2">
      <c r="A41" s="17">
        <v>45129</v>
      </c>
      <c r="B41" s="4">
        <f>(560+620+480+510+480+500)/6</f>
        <v>525</v>
      </c>
      <c r="C41" s="3"/>
      <c r="D41" s="47"/>
      <c r="E41" s="48"/>
    </row>
    <row r="42" spans="1:5" ht="13.5" thickBot="1" x14ac:dyDescent="0.25">
      <c r="A42" s="18">
        <v>45136</v>
      </c>
      <c r="B42" s="19">
        <f>(560+620+480+510+480+500)/6</f>
        <v>525</v>
      </c>
      <c r="C42" s="19">
        <f>SUM(B39:B42)/COUNT(B39:B42)</f>
        <v>525</v>
      </c>
      <c r="D42" s="49">
        <f>C42/E$3</f>
        <v>0.83003952569169959</v>
      </c>
      <c r="E42" s="50"/>
    </row>
    <row r="43" spans="1:5" x14ac:dyDescent="0.2">
      <c r="A43" s="16">
        <v>45143</v>
      </c>
      <c r="B43" s="23">
        <f>(575+620+480+510+480+515)/6</f>
        <v>530</v>
      </c>
      <c r="C43" s="15"/>
      <c r="D43" s="45"/>
      <c r="E43" s="46"/>
    </row>
    <row r="44" spans="1:5" x14ac:dyDescent="0.2">
      <c r="A44" s="17">
        <v>45150</v>
      </c>
      <c r="B44" s="4">
        <f>(575+620+500+510+495+515)/6</f>
        <v>535.83333333333337</v>
      </c>
      <c r="C44" s="3"/>
      <c r="D44" s="47"/>
      <c r="E44" s="48"/>
    </row>
    <row r="45" spans="1:5" x14ac:dyDescent="0.2">
      <c r="A45" s="17">
        <v>45157</v>
      </c>
      <c r="B45" s="4">
        <f>(575+620+500+510+495+515)/6</f>
        <v>535.83333333333337</v>
      </c>
      <c r="C45" s="3"/>
      <c r="D45" s="47"/>
      <c r="E45" s="48"/>
    </row>
    <row r="46" spans="1:5" ht="13.5" thickBot="1" x14ac:dyDescent="0.25">
      <c r="A46" s="18">
        <v>45164</v>
      </c>
      <c r="B46" s="19">
        <f>(575+620+500+510+495+515)/6</f>
        <v>535.83333333333337</v>
      </c>
      <c r="C46" s="19">
        <f>SUM(B43:B46)/COUNT(B43:B46)</f>
        <v>534.37500000000011</v>
      </c>
      <c r="D46" s="49">
        <f>C46/E$3</f>
        <v>0.84486166007905161</v>
      </c>
      <c r="E46" s="50"/>
    </row>
    <row r="47" spans="1:5" x14ac:dyDescent="0.2">
      <c r="A47" s="22">
        <v>45171</v>
      </c>
      <c r="B47" s="23">
        <f>(575+620+510+520+505+525)/6</f>
        <v>542.5</v>
      </c>
      <c r="C47" s="15"/>
      <c r="D47" s="45"/>
      <c r="E47" s="46"/>
    </row>
    <row r="48" spans="1:5" x14ac:dyDescent="0.2">
      <c r="A48" s="24">
        <v>45178</v>
      </c>
      <c r="B48" s="4">
        <f>(575+620+510+520+505+525)/6</f>
        <v>542.5</v>
      </c>
      <c r="C48" s="3"/>
      <c r="D48" s="47"/>
      <c r="E48" s="48"/>
    </row>
    <row r="49" spans="1:5" x14ac:dyDescent="0.2">
      <c r="A49" s="24">
        <v>45185</v>
      </c>
      <c r="B49" s="4">
        <f>(575+620+510+520+505+525)/6</f>
        <v>542.5</v>
      </c>
      <c r="C49" s="3"/>
      <c r="D49" s="47"/>
      <c r="E49" s="48"/>
    </row>
    <row r="50" spans="1:5" x14ac:dyDescent="0.2">
      <c r="A50" s="17">
        <v>45192</v>
      </c>
      <c r="B50" s="4">
        <f>(575+620+510+520+505+525)/6</f>
        <v>542.5</v>
      </c>
      <c r="C50" s="3"/>
      <c r="D50" s="47"/>
      <c r="E50" s="48"/>
    </row>
    <row r="51" spans="1:5" ht="13.5" thickBot="1" x14ac:dyDescent="0.25">
      <c r="A51" s="18">
        <v>45199</v>
      </c>
      <c r="B51" s="27">
        <f>(575+620+510+520+505+525)/6</f>
        <v>542.5</v>
      </c>
      <c r="C51" s="19">
        <f>SUM(B48:B51)/COUNT(B48:B51)</f>
        <v>542.5</v>
      </c>
      <c r="D51" s="49">
        <f>C51/E$3</f>
        <v>0.85770750988142297</v>
      </c>
      <c r="E51" s="50"/>
    </row>
    <row r="52" spans="1:5" x14ac:dyDescent="0.2">
      <c r="A52" s="28">
        <v>45206</v>
      </c>
      <c r="B52" s="4">
        <f>(515+625+510+550+520+550)/6</f>
        <v>545</v>
      </c>
      <c r="C52" s="26"/>
      <c r="D52" s="66"/>
      <c r="E52" s="67"/>
    </row>
    <row r="53" spans="1:5" x14ac:dyDescent="0.2">
      <c r="A53" s="29">
        <v>45213</v>
      </c>
      <c r="B53" s="4">
        <f>(515+625+510+550+520+550)/6</f>
        <v>545</v>
      </c>
      <c r="C53" s="25"/>
      <c r="D53" s="68"/>
      <c r="E53" s="69"/>
    </row>
    <row r="54" spans="1:5" x14ac:dyDescent="0.2">
      <c r="A54" s="29">
        <v>45220</v>
      </c>
      <c r="B54" s="4">
        <f>(515+625+510+550+520+550)/6</f>
        <v>545</v>
      </c>
      <c r="C54" s="25"/>
      <c r="D54" s="68"/>
      <c r="E54" s="69"/>
    </row>
    <row r="55" spans="1:5" ht="13.5" thickBot="1" x14ac:dyDescent="0.25">
      <c r="A55" s="30">
        <v>45227</v>
      </c>
      <c r="B55" s="27">
        <f>(515+625+510+550+520+550)/6</f>
        <v>545</v>
      </c>
      <c r="C55" s="27">
        <f>SUM(B52:B55)/COUNT(B52:B55)</f>
        <v>545</v>
      </c>
      <c r="D55" s="70">
        <f>C55/E$3</f>
        <v>0.86166007905138342</v>
      </c>
      <c r="E55" s="71"/>
    </row>
    <row r="56" spans="1:5" x14ac:dyDescent="0.2">
      <c r="A56" s="16">
        <v>45234</v>
      </c>
      <c r="B56" s="4">
        <f>(515+600+510+550+520+550)/6</f>
        <v>540.83333333333337</v>
      </c>
      <c r="C56" s="26"/>
      <c r="D56" s="45"/>
      <c r="E56" s="46"/>
    </row>
    <row r="57" spans="1:5" x14ac:dyDescent="0.2">
      <c r="A57" s="17">
        <v>45241</v>
      </c>
      <c r="B57" s="4">
        <f>(515+600+510+550+520+550)/6</f>
        <v>540.83333333333337</v>
      </c>
      <c r="C57" s="25"/>
      <c r="D57" s="47"/>
      <c r="E57" s="48"/>
    </row>
    <row r="58" spans="1:5" x14ac:dyDescent="0.2">
      <c r="A58" s="17">
        <v>45248</v>
      </c>
      <c r="B58" s="4">
        <f>(515+600+510+550+520+550)/6</f>
        <v>540.83333333333337</v>
      </c>
      <c r="C58" s="25"/>
      <c r="D58" s="47"/>
      <c r="E58" s="48"/>
    </row>
    <row r="59" spans="1:5" ht="13.5" thickBot="1" x14ac:dyDescent="0.25">
      <c r="A59" s="18">
        <v>45255</v>
      </c>
      <c r="B59" s="27">
        <f>(515+600+510+550+520+550)/6</f>
        <v>540.83333333333337</v>
      </c>
      <c r="C59" s="27">
        <f>SUM(B56:B59)/COUNT(B56:B59)</f>
        <v>540.83333333333337</v>
      </c>
      <c r="D59" s="49">
        <f>C59/E$3</f>
        <v>0.85507246376811596</v>
      </c>
      <c r="E59" s="50"/>
    </row>
    <row r="60" spans="1:5" x14ac:dyDescent="0.2">
      <c r="A60" s="28">
        <v>45262</v>
      </c>
      <c r="B60" s="4">
        <f>(500+600+510+550+520+550)/6</f>
        <v>538.33333333333337</v>
      </c>
      <c r="C60" s="26"/>
      <c r="D60" s="45"/>
      <c r="E60" s="46"/>
    </row>
    <row r="61" spans="1:5" x14ac:dyDescent="0.2">
      <c r="A61" s="29">
        <v>45269</v>
      </c>
      <c r="B61" s="4">
        <f>(500+600+510+550+520+550)/6</f>
        <v>538.33333333333337</v>
      </c>
      <c r="C61" s="25"/>
      <c r="D61" s="47"/>
      <c r="E61" s="48"/>
    </row>
    <row r="62" spans="1:5" x14ac:dyDescent="0.2">
      <c r="A62" s="29">
        <v>45276</v>
      </c>
      <c r="B62" s="4">
        <f>(500+600+510+550+520+550)/6</f>
        <v>538.33333333333337</v>
      </c>
      <c r="C62" s="25"/>
      <c r="D62" s="47"/>
      <c r="E62" s="48"/>
    </row>
    <row r="63" spans="1:5" x14ac:dyDescent="0.2">
      <c r="A63" s="17">
        <v>45283</v>
      </c>
      <c r="B63" s="4">
        <f>(500+600+510+550+520+550)/6</f>
        <v>538.33333333333337</v>
      </c>
      <c r="C63" s="25"/>
      <c r="D63" s="47"/>
      <c r="E63" s="48"/>
    </row>
    <row r="64" spans="1:5" ht="13.5" thickBot="1" x14ac:dyDescent="0.25">
      <c r="A64" s="18">
        <v>45290</v>
      </c>
      <c r="B64" s="27">
        <f>(500+600+510+550+520+550)/6</f>
        <v>538.33333333333337</v>
      </c>
      <c r="C64" s="27">
        <f>SUM(B61:B64)/COUNT(B61:B64)</f>
        <v>538.33333333333337</v>
      </c>
      <c r="D64" s="49">
        <f>C64/E$3</f>
        <v>0.85111989459815551</v>
      </c>
      <c r="E64" s="50"/>
    </row>
    <row r="65" spans="1:5" x14ac:dyDescent="0.2">
      <c r="A65" s="16">
        <v>45297</v>
      </c>
      <c r="B65" s="4">
        <f>(510+575+500+525+450+525)/6</f>
        <v>514.16666666666663</v>
      </c>
      <c r="C65" s="26"/>
      <c r="D65" s="45"/>
      <c r="E65" s="46"/>
    </row>
    <row r="66" spans="1:5" x14ac:dyDescent="0.2">
      <c r="A66" s="17">
        <v>45304</v>
      </c>
      <c r="B66" s="4">
        <f>(510+575+500+525+450+525)/6</f>
        <v>514.16666666666663</v>
      </c>
      <c r="C66" s="25"/>
      <c r="D66" s="47"/>
      <c r="E66" s="48"/>
    </row>
    <row r="67" spans="1:5" x14ac:dyDescent="0.2">
      <c r="A67" s="17">
        <v>45311</v>
      </c>
      <c r="B67" s="4">
        <f>(510+575+500+525+450+525)/6</f>
        <v>514.16666666666663</v>
      </c>
      <c r="C67" s="25"/>
      <c r="D67" s="47"/>
      <c r="E67" s="48"/>
    </row>
    <row r="68" spans="1:5" ht="13.5" thickBot="1" x14ac:dyDescent="0.25">
      <c r="A68" s="18">
        <v>45318</v>
      </c>
      <c r="B68" s="27">
        <f>(510+575+500+525+450+525)/6</f>
        <v>514.16666666666663</v>
      </c>
      <c r="C68" s="27">
        <f>SUM(B65:B68)/COUNT(B65:B68)</f>
        <v>514.16666666666663</v>
      </c>
      <c r="D68" s="49">
        <f>C68/E$3</f>
        <v>0.81291172595520411</v>
      </c>
      <c r="E68" s="50"/>
    </row>
    <row r="69" spans="1:5" x14ac:dyDescent="0.2">
      <c r="A69" s="28">
        <v>45325</v>
      </c>
      <c r="B69" s="4">
        <f>(510+575+480+500+450+500)/6</f>
        <v>502.5</v>
      </c>
      <c r="C69" s="26"/>
      <c r="D69" s="45"/>
      <c r="E69" s="46"/>
    </row>
    <row r="70" spans="1:5" x14ac:dyDescent="0.2">
      <c r="A70" s="29">
        <v>45332</v>
      </c>
      <c r="B70" s="4">
        <f>(510+575+480+500+450+500)/6</f>
        <v>502.5</v>
      </c>
      <c r="C70" s="25"/>
      <c r="D70" s="47"/>
      <c r="E70" s="48"/>
    </row>
    <row r="71" spans="1:5" x14ac:dyDescent="0.2">
      <c r="A71" s="29">
        <v>45339</v>
      </c>
      <c r="B71" s="4">
        <f>(510+575+480+500+450+500)/6</f>
        <v>502.5</v>
      </c>
      <c r="C71" s="25"/>
      <c r="D71" s="47"/>
      <c r="E71" s="48"/>
    </row>
    <row r="72" spans="1:5" ht="13.5" thickBot="1" x14ac:dyDescent="0.25">
      <c r="A72" s="30">
        <v>45346</v>
      </c>
      <c r="B72" s="27">
        <f>(510+575+480+500+450+500)/6</f>
        <v>502.5</v>
      </c>
      <c r="C72" s="27">
        <f>SUM(B69:B72)/COUNT(B69:B72)</f>
        <v>502.5</v>
      </c>
      <c r="D72" s="49">
        <f>C72/E$3</f>
        <v>0.7944664031620553</v>
      </c>
      <c r="E72" s="50"/>
    </row>
    <row r="73" spans="1:5" x14ac:dyDescent="0.2">
      <c r="A73" s="28">
        <v>45353</v>
      </c>
      <c r="B73" s="4">
        <f>(510+580+480+500+450+500)/6</f>
        <v>503.33333333333331</v>
      </c>
      <c r="C73" s="26"/>
      <c r="D73" s="45"/>
      <c r="E73" s="46"/>
    </row>
    <row r="74" spans="1:5" x14ac:dyDescent="0.2">
      <c r="A74" s="29">
        <v>45360</v>
      </c>
      <c r="B74" s="4">
        <f>(510+580+450+480+435+475)/6</f>
        <v>488.33333333333331</v>
      </c>
      <c r="C74" s="25"/>
      <c r="D74" s="47"/>
      <c r="E74" s="48"/>
    </row>
    <row r="75" spans="1:5" x14ac:dyDescent="0.2">
      <c r="A75" s="29">
        <v>45367</v>
      </c>
      <c r="B75" s="4">
        <f>(510+580+450+480+435+475)/6</f>
        <v>488.33333333333331</v>
      </c>
      <c r="C75" s="25"/>
      <c r="D75" s="47"/>
      <c r="E75" s="48"/>
    </row>
    <row r="76" spans="1:5" x14ac:dyDescent="0.2">
      <c r="A76" s="17">
        <v>45374</v>
      </c>
      <c r="B76" s="4">
        <f>(510+580+450+480+435+475)/6</f>
        <v>488.33333333333331</v>
      </c>
      <c r="C76" s="25"/>
      <c r="D76" s="47"/>
      <c r="E76" s="48"/>
    </row>
    <row r="77" spans="1:5" ht="13.5" thickBot="1" x14ac:dyDescent="0.25">
      <c r="A77" s="18">
        <v>45381</v>
      </c>
      <c r="B77" s="27">
        <f>(510+580+450+480+435+475)/6</f>
        <v>488.33333333333331</v>
      </c>
      <c r="C77" s="27">
        <f>SUM(B74:B77)/COUNT(B74:B77)</f>
        <v>488.33333333333331</v>
      </c>
      <c r="D77" s="49">
        <f>C77/E$3</f>
        <v>0.77206851119894593</v>
      </c>
      <c r="E77" s="50"/>
    </row>
    <row r="78" spans="1:5" x14ac:dyDescent="0.2">
      <c r="A78" s="16">
        <v>45388</v>
      </c>
      <c r="B78" s="4">
        <f>(525+595+450+480+435+475)/6</f>
        <v>493.33333333333331</v>
      </c>
      <c r="C78" s="26"/>
      <c r="D78" s="45"/>
      <c r="E78" s="46"/>
    </row>
    <row r="79" spans="1:5" x14ac:dyDescent="0.2">
      <c r="A79" s="17">
        <v>45395</v>
      </c>
      <c r="B79" s="4">
        <f>(525+595+450+480+435+475)/6</f>
        <v>493.33333333333331</v>
      </c>
      <c r="C79" s="25"/>
      <c r="D79" s="47"/>
      <c r="E79" s="48"/>
    </row>
    <row r="80" spans="1:5" x14ac:dyDescent="0.2">
      <c r="A80" s="17">
        <v>45402</v>
      </c>
      <c r="B80" s="4">
        <f>(525+595+450+480+435+475)/6</f>
        <v>493.33333333333331</v>
      </c>
      <c r="C80" s="25"/>
      <c r="D80" s="47"/>
      <c r="E80" s="48"/>
    </row>
    <row r="81" spans="1:5" ht="13.5" thickBot="1" x14ac:dyDescent="0.25">
      <c r="A81" s="18">
        <v>45409</v>
      </c>
      <c r="B81" s="27">
        <f>(525+595+450+480+435+475)/6</f>
        <v>493.33333333333331</v>
      </c>
      <c r="C81" s="27">
        <f>SUM(B78:B81)/COUNT(B78:B81)</f>
        <v>493.33333333333331</v>
      </c>
      <c r="D81" s="49">
        <f>C81/E$3</f>
        <v>0.77997364953886694</v>
      </c>
      <c r="E81" s="50"/>
    </row>
    <row r="82" spans="1:5" x14ac:dyDescent="0.2">
      <c r="A82" s="28">
        <v>45416</v>
      </c>
      <c r="B82" s="4">
        <f>(540+600+475+525+475+500)/6</f>
        <v>519.16666666666663</v>
      </c>
      <c r="C82" s="26"/>
      <c r="D82" s="45"/>
      <c r="E82" s="46"/>
    </row>
    <row r="83" spans="1:5" x14ac:dyDescent="0.2">
      <c r="A83" s="29">
        <v>45423</v>
      </c>
      <c r="B83" s="4">
        <f>(540+600+475+525+475+500)/6</f>
        <v>519.16666666666663</v>
      </c>
      <c r="C83" s="25"/>
      <c r="D83" s="47"/>
      <c r="E83" s="48"/>
    </row>
    <row r="84" spans="1:5" x14ac:dyDescent="0.2">
      <c r="A84" s="29">
        <v>45430</v>
      </c>
      <c r="B84" s="4">
        <f t="shared" ref="B84:B85" si="1">(540+600+475+525+475+500)/6</f>
        <v>519.16666666666663</v>
      </c>
      <c r="C84" s="25"/>
      <c r="D84" s="47"/>
      <c r="E84" s="48"/>
    </row>
    <row r="85" spans="1:5" ht="13.5" thickBot="1" x14ac:dyDescent="0.25">
      <c r="A85" s="30">
        <v>45437</v>
      </c>
      <c r="B85" s="27">
        <f t="shared" si="1"/>
        <v>519.16666666666663</v>
      </c>
      <c r="C85" s="27">
        <f>SUM(B82:B85)/COUNT(B82:B85)</f>
        <v>519.16666666666663</v>
      </c>
      <c r="D85" s="49">
        <f>C85/E$3</f>
        <v>0.82081686429512513</v>
      </c>
      <c r="E85" s="50"/>
    </row>
    <row r="86" spans="1:5" x14ac:dyDescent="0.2">
      <c r="A86" s="28">
        <v>45444</v>
      </c>
      <c r="B86" s="4">
        <f>(540+600+475+525+475+500)/6</f>
        <v>519.16666666666663</v>
      </c>
      <c r="C86" s="26"/>
      <c r="D86" s="45"/>
      <c r="E86" s="46"/>
    </row>
    <row r="87" spans="1:5" x14ac:dyDescent="0.2">
      <c r="A87" s="29">
        <v>45451</v>
      </c>
      <c r="B87" s="4">
        <f>(560+625+475+500+465+480)/6</f>
        <v>517.5</v>
      </c>
      <c r="C87" s="25"/>
      <c r="D87" s="47"/>
      <c r="E87" s="48"/>
    </row>
    <row r="88" spans="1:5" x14ac:dyDescent="0.2">
      <c r="A88" s="29">
        <v>45458</v>
      </c>
      <c r="B88" s="4">
        <f>(560+625+475+500+465+480)/6</f>
        <v>517.5</v>
      </c>
      <c r="C88" s="25"/>
      <c r="D88" s="47"/>
      <c r="E88" s="48"/>
    </row>
    <row r="89" spans="1:5" x14ac:dyDescent="0.2">
      <c r="A89" s="17">
        <v>45465</v>
      </c>
      <c r="B89" s="4">
        <f>(560+625+475+500+465+480)/6</f>
        <v>517.5</v>
      </c>
      <c r="C89" s="25"/>
      <c r="D89" s="47"/>
      <c r="E89" s="48"/>
    </row>
    <row r="90" spans="1:5" ht="13.5" thickBot="1" x14ac:dyDescent="0.25">
      <c r="A90" s="18">
        <v>45472</v>
      </c>
      <c r="B90" s="27">
        <f>(560+625+475+500+465+480)/6</f>
        <v>517.5</v>
      </c>
      <c r="C90" s="27">
        <f>SUM(B87:B90)/COUNT(B87:B90)</f>
        <v>517.5</v>
      </c>
      <c r="D90" s="49">
        <f>C90/E$3</f>
        <v>0.81818181818181823</v>
      </c>
      <c r="E90" s="50"/>
    </row>
    <row r="91" spans="1:5" x14ac:dyDescent="0.2">
      <c r="A91" s="28">
        <v>45479</v>
      </c>
      <c r="B91" s="4">
        <f>(560+640+475+500+465+480)/6</f>
        <v>520</v>
      </c>
      <c r="C91" s="26"/>
      <c r="D91" s="45"/>
      <c r="E91" s="46"/>
    </row>
    <row r="92" spans="1:5" x14ac:dyDescent="0.2">
      <c r="A92" s="29">
        <v>45486</v>
      </c>
      <c r="B92" s="4">
        <f>(560+640+475+500+465+480)/6</f>
        <v>520</v>
      </c>
      <c r="C92" s="25"/>
      <c r="D92" s="47"/>
      <c r="E92" s="48"/>
    </row>
    <row r="93" spans="1:5" x14ac:dyDescent="0.2">
      <c r="A93" s="29">
        <v>45493</v>
      </c>
      <c r="B93" s="4">
        <f>(560+640+475+500+465+480)/6</f>
        <v>520</v>
      </c>
      <c r="C93" s="25"/>
      <c r="D93" s="47"/>
      <c r="E93" s="48"/>
    </row>
    <row r="94" spans="1:5" ht="13.5" thickBot="1" x14ac:dyDescent="0.25">
      <c r="A94" s="30">
        <v>45500</v>
      </c>
      <c r="B94" s="27">
        <f>(575+640+475+500+465+480)/6</f>
        <v>522.5</v>
      </c>
      <c r="C94" s="27">
        <f>SUM(B91:B94)/COUNT(B91:B94)</f>
        <v>520.625</v>
      </c>
      <c r="D94" s="49">
        <f>C94/E$3</f>
        <v>0.8231225296442688</v>
      </c>
      <c r="E94" s="50"/>
    </row>
    <row r="95" spans="1:5" x14ac:dyDescent="0.2">
      <c r="A95" s="28">
        <v>45507</v>
      </c>
      <c r="B95" s="4">
        <f>(575+640+500+520+495+515)/6</f>
        <v>540.83333333333337</v>
      </c>
      <c r="C95" s="26"/>
      <c r="D95" s="45"/>
      <c r="E95" s="46"/>
    </row>
    <row r="96" spans="1:5" x14ac:dyDescent="0.2">
      <c r="A96" s="29">
        <v>45514</v>
      </c>
      <c r="B96" s="4">
        <f>(575+640+500+520+495+515)/6</f>
        <v>540.83333333333337</v>
      </c>
      <c r="C96" s="25"/>
      <c r="D96" s="47"/>
      <c r="E96" s="48"/>
    </row>
    <row r="97" spans="1:5" x14ac:dyDescent="0.2">
      <c r="A97" s="29">
        <v>45521</v>
      </c>
      <c r="B97" s="4">
        <f>(575+640+500+520+495+515)/6</f>
        <v>540.83333333333337</v>
      </c>
      <c r="C97" s="25"/>
      <c r="D97" s="47"/>
      <c r="E97" s="48"/>
    </row>
    <row r="98" spans="1:5" x14ac:dyDescent="0.2">
      <c r="A98" s="17">
        <v>45528</v>
      </c>
      <c r="B98" s="4">
        <f>(575+640+500+520+495+515)/6</f>
        <v>540.83333333333337</v>
      </c>
      <c r="C98" s="25"/>
      <c r="D98" s="47"/>
      <c r="E98" s="48"/>
    </row>
    <row r="99" spans="1:5" ht="13.5" thickBot="1" x14ac:dyDescent="0.25">
      <c r="A99" s="18">
        <v>45535</v>
      </c>
      <c r="B99" s="27">
        <f>(575+640+500+520+495+515)/6</f>
        <v>540.83333333333337</v>
      </c>
      <c r="C99" s="27">
        <f>SUM(B96:B99)/COUNT(B96:B99)</f>
        <v>540.83333333333337</v>
      </c>
      <c r="D99" s="49">
        <f>C99/E$3</f>
        <v>0.85507246376811596</v>
      </c>
      <c r="E99" s="50"/>
    </row>
    <row r="100" spans="1:5" x14ac:dyDescent="0.2">
      <c r="A100" s="28">
        <v>45542</v>
      </c>
      <c r="B100" s="31">
        <f t="shared" ref="B100:B107" si="2">(470+500)/2</f>
        <v>485</v>
      </c>
      <c r="C100" s="26"/>
      <c r="D100" s="45"/>
      <c r="E100" s="46"/>
    </row>
    <row r="101" spans="1:5" x14ac:dyDescent="0.2">
      <c r="A101" s="29">
        <v>45549</v>
      </c>
      <c r="B101" s="31">
        <f t="shared" si="2"/>
        <v>485</v>
      </c>
      <c r="C101" s="25"/>
      <c r="D101" s="47"/>
      <c r="E101" s="48"/>
    </row>
    <row r="102" spans="1:5" x14ac:dyDescent="0.2">
      <c r="A102" s="29">
        <v>45556</v>
      </c>
      <c r="B102" s="31">
        <f t="shared" si="2"/>
        <v>485</v>
      </c>
      <c r="C102" s="25"/>
      <c r="D102" s="47"/>
      <c r="E102" s="48"/>
    </row>
    <row r="103" spans="1:5" ht="13.5" thickBot="1" x14ac:dyDescent="0.25">
      <c r="A103" s="30">
        <v>45563</v>
      </c>
      <c r="B103" s="27">
        <f t="shared" si="2"/>
        <v>485</v>
      </c>
      <c r="C103" s="27">
        <f>SUM(B100:B103)/COUNT(B100:B103)</f>
        <v>485</v>
      </c>
      <c r="D103" s="49">
        <f>C103/E$3</f>
        <v>0.76679841897233203</v>
      </c>
      <c r="E103" s="50"/>
    </row>
    <row r="104" spans="1:5" x14ac:dyDescent="0.2">
      <c r="A104" s="28">
        <v>45570</v>
      </c>
      <c r="B104" s="31">
        <f t="shared" si="2"/>
        <v>485</v>
      </c>
      <c r="C104" s="26"/>
      <c r="D104" s="45"/>
      <c r="E104" s="46"/>
    </row>
    <row r="105" spans="1:5" x14ac:dyDescent="0.2">
      <c r="A105" s="29">
        <v>45577</v>
      </c>
      <c r="B105" s="31">
        <f t="shared" si="2"/>
        <v>485</v>
      </c>
      <c r="C105" s="25"/>
      <c r="D105" s="47"/>
      <c r="E105" s="48"/>
    </row>
    <row r="106" spans="1:5" x14ac:dyDescent="0.2">
      <c r="A106" s="29">
        <v>45584</v>
      </c>
      <c r="B106" s="31">
        <f t="shared" si="2"/>
        <v>485</v>
      </c>
      <c r="C106" s="25"/>
      <c r="D106" s="47"/>
      <c r="E106" s="48"/>
    </row>
    <row r="107" spans="1:5" ht="13.5" thickBot="1" x14ac:dyDescent="0.25">
      <c r="A107" s="30">
        <v>45591</v>
      </c>
      <c r="B107" s="27">
        <f t="shared" si="2"/>
        <v>485</v>
      </c>
      <c r="C107" s="27">
        <f>SUM(B104:B107)/COUNT(B104:B107)</f>
        <v>485</v>
      </c>
      <c r="D107" s="49">
        <f>C107/$E$3</f>
        <v>0.76679841897233203</v>
      </c>
      <c r="E107" s="50"/>
    </row>
    <row r="108" spans="1:5" x14ac:dyDescent="0.2">
      <c r="A108" s="28">
        <v>45598</v>
      </c>
      <c r="B108" s="23">
        <f t="shared" ref="B108:B118" si="3">(470+500)/2</f>
        <v>485</v>
      </c>
      <c r="C108" s="26"/>
      <c r="D108" s="45"/>
      <c r="E108" s="46"/>
    </row>
    <row r="109" spans="1:5" x14ac:dyDescent="0.2">
      <c r="A109" s="29">
        <v>45605</v>
      </c>
      <c r="B109" s="4">
        <f t="shared" si="3"/>
        <v>485</v>
      </c>
      <c r="C109" s="25"/>
      <c r="D109" s="47"/>
      <c r="E109" s="48"/>
    </row>
    <row r="110" spans="1:5" x14ac:dyDescent="0.2">
      <c r="A110" s="29">
        <v>45612</v>
      </c>
      <c r="B110" s="4">
        <f t="shared" si="3"/>
        <v>485</v>
      </c>
      <c r="C110" s="25"/>
      <c r="D110" s="47"/>
      <c r="E110" s="48"/>
    </row>
    <row r="111" spans="1:5" x14ac:dyDescent="0.2">
      <c r="A111" s="17">
        <v>45619</v>
      </c>
      <c r="B111" s="4">
        <f t="shared" si="3"/>
        <v>485</v>
      </c>
      <c r="C111" s="25"/>
      <c r="D111" s="47"/>
      <c r="E111" s="48"/>
    </row>
    <row r="112" spans="1:5" ht="13.5" thickBot="1" x14ac:dyDescent="0.25">
      <c r="A112" s="18">
        <v>45626</v>
      </c>
      <c r="B112" s="34">
        <f t="shared" si="3"/>
        <v>485</v>
      </c>
      <c r="C112" s="27">
        <f>SUM(B109:B112)/COUNT(B109:B112)</f>
        <v>485</v>
      </c>
      <c r="D112" s="49">
        <f>C112/$E$3</f>
        <v>0.76679841897233203</v>
      </c>
      <c r="E112" s="50"/>
    </row>
    <row r="113" spans="1:5" x14ac:dyDescent="0.2">
      <c r="A113" s="35">
        <v>45633</v>
      </c>
      <c r="B113" s="23">
        <f t="shared" si="3"/>
        <v>485</v>
      </c>
      <c r="C113" s="33"/>
      <c r="D113" s="45"/>
      <c r="E113" s="46"/>
    </row>
    <row r="114" spans="1:5" x14ac:dyDescent="0.2">
      <c r="A114" s="36">
        <v>45640</v>
      </c>
      <c r="B114" s="4">
        <f t="shared" si="3"/>
        <v>485</v>
      </c>
      <c r="C114" s="32"/>
      <c r="D114" s="47"/>
      <c r="E114" s="48"/>
    </row>
    <row r="115" spans="1:5" x14ac:dyDescent="0.2">
      <c r="A115" s="36">
        <v>45647</v>
      </c>
      <c r="B115" s="4">
        <f t="shared" si="3"/>
        <v>485</v>
      </c>
      <c r="C115" s="32"/>
      <c r="D115" s="47"/>
      <c r="E115" s="48"/>
    </row>
    <row r="116" spans="1:5" ht="13.5" thickBot="1" x14ac:dyDescent="0.25">
      <c r="A116" s="37">
        <v>45654</v>
      </c>
      <c r="B116" s="34">
        <f t="shared" si="3"/>
        <v>485</v>
      </c>
      <c r="C116" s="34">
        <v>485</v>
      </c>
      <c r="D116" s="49">
        <v>0.83261802575107291</v>
      </c>
      <c r="E116" s="50"/>
    </row>
    <row r="117" spans="1:5" x14ac:dyDescent="0.2">
      <c r="A117" s="35">
        <v>45661</v>
      </c>
      <c r="B117" s="31">
        <f t="shared" si="3"/>
        <v>485</v>
      </c>
      <c r="C117" s="33"/>
      <c r="D117" s="45"/>
      <c r="E117" s="46"/>
    </row>
    <row r="118" spans="1:5" x14ac:dyDescent="0.2">
      <c r="A118" s="36">
        <v>45668</v>
      </c>
      <c r="B118" s="31">
        <f t="shared" si="3"/>
        <v>485</v>
      </c>
      <c r="C118" s="32"/>
      <c r="D118" s="47"/>
      <c r="E118" s="48"/>
    </row>
    <row r="119" spans="1:5" x14ac:dyDescent="0.2">
      <c r="A119" s="36">
        <v>45675</v>
      </c>
      <c r="B119" s="31">
        <f t="shared" ref="B119:B131" si="4">(470+500)/2</f>
        <v>485</v>
      </c>
      <c r="C119" s="32"/>
      <c r="D119" s="47"/>
      <c r="E119" s="48"/>
    </row>
    <row r="120" spans="1:5" ht="13.5" thickBot="1" x14ac:dyDescent="0.25">
      <c r="A120" s="37">
        <v>45682</v>
      </c>
      <c r="B120" s="34">
        <f t="shared" si="4"/>
        <v>485</v>
      </c>
      <c r="C120" s="34">
        <v>485</v>
      </c>
      <c r="D120" s="49">
        <v>0.83261802575107291</v>
      </c>
      <c r="E120" s="50"/>
    </row>
    <row r="121" spans="1:5" x14ac:dyDescent="0.2">
      <c r="A121" s="35">
        <v>45689</v>
      </c>
      <c r="B121" s="31">
        <f t="shared" si="4"/>
        <v>485</v>
      </c>
      <c r="C121" s="33"/>
      <c r="D121" s="45"/>
      <c r="E121" s="46"/>
    </row>
    <row r="122" spans="1:5" x14ac:dyDescent="0.2">
      <c r="A122" s="36">
        <v>45696</v>
      </c>
      <c r="B122" s="31">
        <f t="shared" si="4"/>
        <v>485</v>
      </c>
      <c r="C122" s="32"/>
      <c r="D122" s="47"/>
      <c r="E122" s="48"/>
    </row>
    <row r="123" spans="1:5" x14ac:dyDescent="0.2">
      <c r="A123" s="36">
        <v>45703</v>
      </c>
      <c r="B123" s="31">
        <f t="shared" si="4"/>
        <v>485</v>
      </c>
      <c r="C123" s="32"/>
      <c r="D123" s="47"/>
      <c r="E123" s="48"/>
    </row>
    <row r="124" spans="1:5" ht="13.5" thickBot="1" x14ac:dyDescent="0.25">
      <c r="A124" s="37">
        <v>45710</v>
      </c>
      <c r="B124" s="34">
        <f t="shared" si="4"/>
        <v>485</v>
      </c>
      <c r="C124" s="34">
        <f>SUM(B121:B124)/COUNT(B121:B124)</f>
        <v>485</v>
      </c>
      <c r="D124" s="49">
        <f>C124/$E$3</f>
        <v>0.76679841897233203</v>
      </c>
      <c r="E124" s="50"/>
    </row>
    <row r="125" spans="1:5" x14ac:dyDescent="0.2">
      <c r="A125" s="35">
        <v>45717</v>
      </c>
      <c r="B125" s="31">
        <f t="shared" si="4"/>
        <v>485</v>
      </c>
      <c r="C125" s="33"/>
      <c r="D125" s="45"/>
      <c r="E125" s="46"/>
    </row>
    <row r="126" spans="1:5" x14ac:dyDescent="0.2">
      <c r="A126" s="36">
        <v>45724</v>
      </c>
      <c r="B126" s="31">
        <f t="shared" si="4"/>
        <v>485</v>
      </c>
      <c r="C126" s="32"/>
      <c r="D126" s="47"/>
      <c r="E126" s="48"/>
    </row>
    <row r="127" spans="1:5" x14ac:dyDescent="0.2">
      <c r="A127" s="36">
        <v>45731</v>
      </c>
      <c r="B127" s="31">
        <f t="shared" si="4"/>
        <v>485</v>
      </c>
      <c r="C127" s="32"/>
      <c r="D127" s="47"/>
      <c r="E127" s="48"/>
    </row>
    <row r="128" spans="1:5" x14ac:dyDescent="0.2">
      <c r="A128" s="17">
        <v>45738</v>
      </c>
      <c r="B128" s="31">
        <f t="shared" si="4"/>
        <v>485</v>
      </c>
      <c r="C128" s="32"/>
      <c r="D128" s="47"/>
      <c r="E128" s="48"/>
    </row>
    <row r="129" spans="1:5" ht="13.5" thickBot="1" x14ac:dyDescent="0.25">
      <c r="A129" s="18">
        <v>45745</v>
      </c>
      <c r="B129" s="34">
        <f t="shared" si="4"/>
        <v>485</v>
      </c>
      <c r="C129" s="34">
        <f>SUM(B126:B129)/COUNT(B126:B129)</f>
        <v>485</v>
      </c>
      <c r="D129" s="49">
        <f>C129/$E$3</f>
        <v>0.76679841897233203</v>
      </c>
      <c r="E129" s="50"/>
    </row>
    <row r="130" spans="1:5" x14ac:dyDescent="0.2">
      <c r="A130" s="35">
        <v>45752</v>
      </c>
      <c r="B130" s="31">
        <f t="shared" si="4"/>
        <v>485</v>
      </c>
      <c r="C130" s="33"/>
      <c r="D130" s="45"/>
      <c r="E130" s="46"/>
    </row>
    <row r="131" spans="1:5" x14ac:dyDescent="0.2">
      <c r="A131" s="36">
        <v>45759</v>
      </c>
      <c r="B131" s="31">
        <f t="shared" si="4"/>
        <v>485</v>
      </c>
      <c r="C131" s="32"/>
      <c r="D131" s="47"/>
      <c r="E131" s="48"/>
    </row>
    <row r="132" spans="1:5" x14ac:dyDescent="0.2">
      <c r="A132" s="36">
        <v>45766</v>
      </c>
      <c r="B132" s="31">
        <f t="shared" ref="B132:B138" si="5">(450+500)/2</f>
        <v>475</v>
      </c>
      <c r="C132" s="32"/>
      <c r="D132" s="47"/>
      <c r="E132" s="48"/>
    </row>
    <row r="133" spans="1:5" ht="13.5" thickBot="1" x14ac:dyDescent="0.25">
      <c r="A133" s="37">
        <v>45773</v>
      </c>
      <c r="B133" s="34">
        <f t="shared" si="5"/>
        <v>475</v>
      </c>
      <c r="C133" s="34">
        <f>SUM(B130:B133)/COUNT(B130:B133)</f>
        <v>480</v>
      </c>
      <c r="D133" s="49">
        <f>C133/$E$3</f>
        <v>0.75889328063241102</v>
      </c>
      <c r="E133" s="50"/>
    </row>
    <row r="134" spans="1:5" x14ac:dyDescent="0.2">
      <c r="A134" s="35">
        <v>45780</v>
      </c>
      <c r="B134" s="31">
        <f t="shared" si="5"/>
        <v>475</v>
      </c>
      <c r="C134" s="33"/>
      <c r="D134" s="45"/>
      <c r="E134" s="46"/>
    </row>
    <row r="135" spans="1:5" x14ac:dyDescent="0.2">
      <c r="A135" s="36">
        <v>45787</v>
      </c>
      <c r="B135" s="31">
        <f t="shared" si="5"/>
        <v>475</v>
      </c>
      <c r="C135" s="32"/>
      <c r="D135" s="47"/>
      <c r="E135" s="48"/>
    </row>
    <row r="136" spans="1:5" x14ac:dyDescent="0.2">
      <c r="A136" s="36">
        <v>45794</v>
      </c>
      <c r="B136" s="31">
        <f t="shared" si="5"/>
        <v>475</v>
      </c>
      <c r="C136" s="32"/>
      <c r="D136" s="47"/>
      <c r="E136" s="48"/>
    </row>
    <row r="137" spans="1:5" x14ac:dyDescent="0.2">
      <c r="A137" s="17">
        <v>45801</v>
      </c>
      <c r="B137" s="31">
        <f t="shared" si="5"/>
        <v>475</v>
      </c>
      <c r="C137" s="32"/>
      <c r="D137" s="47"/>
      <c r="E137" s="48"/>
    </row>
    <row r="138" spans="1:5" ht="13.5" thickBot="1" x14ac:dyDescent="0.25">
      <c r="A138" s="18">
        <v>45808</v>
      </c>
      <c r="B138" s="34">
        <f t="shared" si="5"/>
        <v>475</v>
      </c>
      <c r="C138" s="34">
        <f>SUM(B135:B138)/COUNT(B135:B138)</f>
        <v>475</v>
      </c>
      <c r="D138" s="49">
        <f>C138/$E$3</f>
        <v>0.75098814229249011</v>
      </c>
      <c r="E138" s="50"/>
    </row>
    <row r="139" spans="1:5" x14ac:dyDescent="0.2">
      <c r="A139" s="35">
        <v>45815</v>
      </c>
      <c r="B139" s="31">
        <f t="shared" ref="B139:B156" si="6">(440+450)/2</f>
        <v>445</v>
      </c>
      <c r="C139" s="33"/>
      <c r="D139" s="45"/>
      <c r="E139" s="46"/>
    </row>
    <row r="140" spans="1:5" x14ac:dyDescent="0.2">
      <c r="A140" s="36">
        <v>45822</v>
      </c>
      <c r="B140" s="31">
        <f t="shared" si="6"/>
        <v>445</v>
      </c>
      <c r="C140" s="32"/>
      <c r="D140" s="47"/>
      <c r="E140" s="48"/>
    </row>
    <row r="141" spans="1:5" x14ac:dyDescent="0.2">
      <c r="A141" s="36">
        <v>45829</v>
      </c>
      <c r="B141" s="31">
        <f t="shared" si="6"/>
        <v>445</v>
      </c>
      <c r="C141" s="32"/>
      <c r="D141" s="47"/>
      <c r="E141" s="48"/>
    </row>
    <row r="142" spans="1:5" ht="13.5" thickBot="1" x14ac:dyDescent="0.25">
      <c r="A142" s="37">
        <v>45836</v>
      </c>
      <c r="B142" s="34">
        <f t="shared" si="6"/>
        <v>445</v>
      </c>
      <c r="C142" s="34">
        <f>SUM(B139:B142)/COUNT(B139:B142)</f>
        <v>445</v>
      </c>
      <c r="D142" s="49">
        <f>C142/$E$3</f>
        <v>0.70355731225296447</v>
      </c>
      <c r="E142" s="50"/>
    </row>
    <row r="143" spans="1:5" x14ac:dyDescent="0.2">
      <c r="A143" s="35">
        <v>45843</v>
      </c>
      <c r="B143" s="31">
        <f t="shared" si="6"/>
        <v>445</v>
      </c>
      <c r="C143" s="33"/>
      <c r="D143" s="45"/>
      <c r="E143" s="46"/>
    </row>
    <row r="144" spans="1:5" x14ac:dyDescent="0.2">
      <c r="A144" s="36">
        <v>45850</v>
      </c>
      <c r="B144" s="31">
        <f t="shared" si="6"/>
        <v>445</v>
      </c>
      <c r="C144" s="32"/>
      <c r="D144" s="47"/>
      <c r="E144" s="48"/>
    </row>
    <row r="145" spans="1:7" x14ac:dyDescent="0.2">
      <c r="A145" s="36">
        <v>45857</v>
      </c>
      <c r="B145" s="31">
        <f t="shared" si="6"/>
        <v>445</v>
      </c>
      <c r="C145" s="32"/>
      <c r="D145" s="47"/>
      <c r="E145" s="48"/>
    </row>
    <row r="146" spans="1:7" ht="13.5" thickBot="1" x14ac:dyDescent="0.25">
      <c r="A146" s="37">
        <v>45864</v>
      </c>
      <c r="B146" s="34">
        <f t="shared" si="6"/>
        <v>445</v>
      </c>
      <c r="C146" s="34">
        <f>SUM(B143:B146)/COUNT(B143:B146)</f>
        <v>445</v>
      </c>
      <c r="D146" s="49">
        <f>C146/$E$3</f>
        <v>0.70355731225296447</v>
      </c>
      <c r="E146" s="50"/>
    </row>
    <row r="147" spans="1:7" x14ac:dyDescent="0.2">
      <c r="A147" s="35">
        <v>45871</v>
      </c>
      <c r="B147" s="31">
        <f t="shared" si="6"/>
        <v>445</v>
      </c>
      <c r="C147" s="33"/>
      <c r="D147" s="45"/>
      <c r="E147" s="46"/>
      <c r="G147" t="s">
        <v>10</v>
      </c>
    </row>
    <row r="148" spans="1:7" x14ac:dyDescent="0.2">
      <c r="A148" s="36">
        <v>45878</v>
      </c>
      <c r="B148" s="31">
        <f t="shared" si="6"/>
        <v>445</v>
      </c>
      <c r="C148" s="32"/>
      <c r="D148" s="47"/>
      <c r="E148" s="48"/>
    </row>
    <row r="149" spans="1:7" x14ac:dyDescent="0.2">
      <c r="A149" s="36">
        <v>45885</v>
      </c>
      <c r="B149" s="31">
        <f t="shared" si="6"/>
        <v>445</v>
      </c>
      <c r="C149" s="32"/>
      <c r="D149" s="47"/>
      <c r="E149" s="48"/>
    </row>
    <row r="150" spans="1:7" x14ac:dyDescent="0.2">
      <c r="A150" s="17">
        <v>45892</v>
      </c>
      <c r="B150" s="31">
        <f t="shared" si="6"/>
        <v>445</v>
      </c>
      <c r="C150" s="32"/>
      <c r="D150" s="47"/>
      <c r="E150" s="48"/>
    </row>
    <row r="151" spans="1:7" ht="13.5" thickBot="1" x14ac:dyDescent="0.25">
      <c r="A151" s="18">
        <v>45899</v>
      </c>
      <c r="B151" s="34">
        <f t="shared" si="6"/>
        <v>445</v>
      </c>
      <c r="C151" s="34">
        <f>SUM(B148:B151)/COUNT(B148:B151)</f>
        <v>445</v>
      </c>
      <c r="D151" s="49">
        <f>C151/$E$3</f>
        <v>0.70355731225296447</v>
      </c>
      <c r="E151" s="50"/>
    </row>
    <row r="152" spans="1:7" x14ac:dyDescent="0.2">
      <c r="A152" s="35">
        <v>45906</v>
      </c>
      <c r="B152" s="31">
        <f t="shared" si="6"/>
        <v>445</v>
      </c>
      <c r="C152" s="33"/>
      <c r="D152" s="45"/>
      <c r="E152" s="46"/>
    </row>
    <row r="153" spans="1:7" x14ac:dyDescent="0.2">
      <c r="A153" s="36">
        <v>45913</v>
      </c>
      <c r="B153" s="31">
        <f t="shared" si="6"/>
        <v>445</v>
      </c>
      <c r="C153" s="32"/>
      <c r="D153" s="47"/>
      <c r="E153" s="48"/>
    </row>
    <row r="154" spans="1:7" x14ac:dyDescent="0.2">
      <c r="A154" s="36">
        <v>45920</v>
      </c>
      <c r="B154" s="31">
        <f t="shared" si="6"/>
        <v>445</v>
      </c>
      <c r="C154" s="32"/>
      <c r="D154" s="47"/>
      <c r="E154" s="48"/>
    </row>
    <row r="155" spans="1:7" ht="13.5" thickBot="1" x14ac:dyDescent="0.25">
      <c r="A155" s="37">
        <v>45927</v>
      </c>
      <c r="B155" s="40">
        <f t="shared" si="6"/>
        <v>445</v>
      </c>
      <c r="C155" s="34">
        <f>SUM(B152:B155)/COUNT(B152:B155)</f>
        <v>445</v>
      </c>
      <c r="D155" s="49">
        <f>C155/$E$3</f>
        <v>0.70355731225296447</v>
      </c>
      <c r="E155" s="50"/>
    </row>
    <row r="156" spans="1:7" x14ac:dyDescent="0.2">
      <c r="A156" s="41">
        <v>45934</v>
      </c>
      <c r="B156" s="31">
        <f t="shared" si="6"/>
        <v>445</v>
      </c>
      <c r="C156" s="39"/>
      <c r="D156" s="66"/>
      <c r="E156" s="67"/>
    </row>
    <row r="157" spans="1:7" x14ac:dyDescent="0.2">
      <c r="A157" s="42">
        <v>45941</v>
      </c>
      <c r="B157" s="44"/>
      <c r="C157" s="38"/>
      <c r="D157" s="68"/>
      <c r="E157" s="69"/>
    </row>
    <row r="158" spans="1:7" x14ac:dyDescent="0.2">
      <c r="A158" s="42">
        <v>45948</v>
      </c>
      <c r="B158" s="44"/>
      <c r="C158" s="38"/>
      <c r="D158" s="68"/>
      <c r="E158" s="69"/>
    </row>
    <row r="159" spans="1:7" ht="13.5" thickBot="1" x14ac:dyDescent="0.25">
      <c r="A159" s="43">
        <v>45955</v>
      </c>
      <c r="B159" s="40"/>
      <c r="C159" s="40">
        <f>SUM(B156:B159)/COUNT(B156:B159)</f>
        <v>445</v>
      </c>
      <c r="D159" s="70">
        <f>C159/$E$3</f>
        <v>0.70355731225296447</v>
      </c>
      <c r="E159" s="71"/>
    </row>
  </sheetData>
  <mergeCells count="161"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68:E68"/>
    <mergeCell ref="D96:E96"/>
    <mergeCell ref="D97:E97"/>
    <mergeCell ref="D98:E98"/>
    <mergeCell ref="D99:E99"/>
    <mergeCell ref="D80:E80"/>
    <mergeCell ref="D81:E81"/>
    <mergeCell ref="D91:E91"/>
    <mergeCell ref="D92:E92"/>
    <mergeCell ref="D93:E93"/>
    <mergeCell ref="D94:E94"/>
    <mergeCell ref="D82:E82"/>
    <mergeCell ref="D83:E83"/>
    <mergeCell ref="D84:E84"/>
    <mergeCell ref="D85:E85"/>
    <mergeCell ref="D86:E86"/>
    <mergeCell ref="D59:E59"/>
    <mergeCell ref="D125:E125"/>
    <mergeCell ref="D126:E126"/>
    <mergeCell ref="D127:E127"/>
    <mergeCell ref="D128:E128"/>
    <mergeCell ref="D121:E121"/>
    <mergeCell ref="D122:E122"/>
    <mergeCell ref="D123:E123"/>
    <mergeCell ref="D124:E124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95:E95"/>
    <mergeCell ref="D43:E43"/>
    <mergeCell ref="D44:E44"/>
    <mergeCell ref="D52:E52"/>
    <mergeCell ref="D53:E53"/>
    <mergeCell ref="D54:E54"/>
    <mergeCell ref="D55:E55"/>
    <mergeCell ref="D65:E65"/>
    <mergeCell ref="D66:E66"/>
    <mergeCell ref="D67:E67"/>
    <mergeCell ref="D45:E45"/>
    <mergeCell ref="D46:E46"/>
    <mergeCell ref="D60:E60"/>
    <mergeCell ref="D61:E61"/>
    <mergeCell ref="D47:E47"/>
    <mergeCell ref="D48:E48"/>
    <mergeCell ref="D49:E49"/>
    <mergeCell ref="D50:E50"/>
    <mergeCell ref="D51:E51"/>
    <mergeCell ref="D62:E62"/>
    <mergeCell ref="D63:E63"/>
    <mergeCell ref="D64:E64"/>
    <mergeCell ref="D56:E56"/>
    <mergeCell ref="D57:E57"/>
    <mergeCell ref="D58:E58"/>
    <mergeCell ref="D17:E17"/>
    <mergeCell ref="D18:E18"/>
    <mergeCell ref="D19:E19"/>
    <mergeCell ref="D20:E20"/>
    <mergeCell ref="D21:E21"/>
    <mergeCell ref="D27:E27"/>
    <mergeCell ref="D22:E22"/>
    <mergeCell ref="D23:E23"/>
    <mergeCell ref="D24:E24"/>
    <mergeCell ref="D25:E25"/>
    <mergeCell ref="D26:E26"/>
    <mergeCell ref="D28:E28"/>
    <mergeCell ref="D29:E29"/>
    <mergeCell ref="D40:E40"/>
    <mergeCell ref="D41:E41"/>
    <mergeCell ref="D42:E42"/>
    <mergeCell ref="D30:E30"/>
    <mergeCell ref="D31:E31"/>
    <mergeCell ref="D32:E32"/>
    <mergeCell ref="D38:E38"/>
    <mergeCell ref="D39:E39"/>
    <mergeCell ref="D33:E33"/>
    <mergeCell ref="D34:E34"/>
    <mergeCell ref="D35:E35"/>
    <mergeCell ref="D36:E36"/>
    <mergeCell ref="D37:E37"/>
    <mergeCell ref="A1:E1"/>
    <mergeCell ref="A2:A3"/>
    <mergeCell ref="D2:E2"/>
    <mergeCell ref="C2:C3"/>
    <mergeCell ref="B2:B3"/>
    <mergeCell ref="D4:E4"/>
    <mergeCell ref="D13:E13"/>
    <mergeCell ref="D14:E14"/>
    <mergeCell ref="D15:E15"/>
    <mergeCell ref="D16:E16"/>
    <mergeCell ref="D5:E5"/>
    <mergeCell ref="D6:E6"/>
    <mergeCell ref="D12:E12"/>
    <mergeCell ref="D7:E7"/>
    <mergeCell ref="D8:E8"/>
    <mergeCell ref="D9:E9"/>
    <mergeCell ref="D10:E10"/>
    <mergeCell ref="D11:E11"/>
    <mergeCell ref="D87:E87"/>
    <mergeCell ref="D88:E88"/>
    <mergeCell ref="D89:E89"/>
    <mergeCell ref="D90:E90"/>
    <mergeCell ref="D100:E100"/>
    <mergeCell ref="D101:E101"/>
    <mergeCell ref="D102:E102"/>
    <mergeCell ref="D103:E103"/>
    <mergeCell ref="D108:E108"/>
    <mergeCell ref="D104:E104"/>
    <mergeCell ref="D105:E105"/>
    <mergeCell ref="D106:E106"/>
    <mergeCell ref="D107:E107"/>
    <mergeCell ref="D109:E109"/>
    <mergeCell ref="D110:E110"/>
    <mergeCell ref="D111:E111"/>
    <mergeCell ref="D112:E112"/>
    <mergeCell ref="D130:E130"/>
    <mergeCell ref="D131:E131"/>
    <mergeCell ref="D132:E132"/>
    <mergeCell ref="D133:E133"/>
    <mergeCell ref="D129:E129"/>
    <mergeCell ref="D119:E119"/>
    <mergeCell ref="D120:E120"/>
    <mergeCell ref="D113:E113"/>
    <mergeCell ref="D114:E114"/>
    <mergeCell ref="D115:E115"/>
    <mergeCell ref="D116:E116"/>
    <mergeCell ref="D117:E117"/>
    <mergeCell ref="D118:E118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13" sqref="B13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5" width="9.140625" hidden="1" customWidth="1"/>
  </cols>
  <sheetData>
    <row r="1" spans="1:9" ht="31.5" customHeight="1" thickBot="1" x14ac:dyDescent="0.25">
      <c r="A1" s="54" t="s">
        <v>9</v>
      </c>
      <c r="B1" s="55"/>
      <c r="C1" s="55"/>
      <c r="D1" s="55"/>
      <c r="E1" s="56"/>
    </row>
    <row r="2" spans="1:9" ht="41.25" customHeight="1" thickBot="1" x14ac:dyDescent="0.25">
      <c r="A2" s="57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58">
        <v>38758</v>
      </c>
      <c r="B3" s="21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16">
        <v>44870</v>
      </c>
      <c r="B6" s="4">
        <f>(640+725+610+630+580+635)/6</f>
        <v>636.66666666666663</v>
      </c>
      <c r="C6" s="10"/>
    </row>
    <row r="7" spans="1:9" x14ac:dyDescent="0.2">
      <c r="A7" s="17">
        <v>44877</v>
      </c>
      <c r="B7" s="4">
        <f>(640+725+610+630+580+635)/6</f>
        <v>636.66666666666663</v>
      </c>
      <c r="C7" s="9"/>
    </row>
    <row r="8" spans="1:9" ht="13.5" thickBot="1" x14ac:dyDescent="0.25">
      <c r="A8" s="17">
        <v>44884</v>
      </c>
      <c r="B8" s="4">
        <f>(590+725+610+630+580+635)/6</f>
        <v>628.33333333333337</v>
      </c>
      <c r="C8" s="9"/>
    </row>
    <row r="9" spans="1:9" ht="13.5" thickBot="1" x14ac:dyDescent="0.25">
      <c r="A9" s="18">
        <v>44891</v>
      </c>
      <c r="B9" s="19">
        <f>(590+725+610+630+580+635)/6</f>
        <v>628.33333333333337</v>
      </c>
      <c r="C9" s="20">
        <f>SUM(B6:B9)/COUNT(B6:B9)</f>
        <v>632.5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2025-10-06T20:42:17Z</dcterms:modified>
</cp:coreProperties>
</file>