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E23DB4C7-7C0F-400E-932C-E3F9566857F7}\NT\6\"/>
    </mc:Choice>
  </mc:AlternateContent>
  <xr:revisionPtr revIDLastSave="0" documentId="13_ncr:1_{DF4F81FF-846A-4A29-B6E8-B4D7F773A79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5" i="1" l="1"/>
  <c r="B74" i="1" l="1"/>
  <c r="B73" i="1" l="1"/>
  <c r="B72" i="1" l="1"/>
  <c r="C76" i="1"/>
  <c r="D76" i="1" s="1"/>
  <c r="B71" i="1"/>
  <c r="B70" i="1" l="1"/>
  <c r="B69" i="1" l="1"/>
  <c r="B68" i="1"/>
  <c r="C72" i="1"/>
  <c r="D72" i="1" s="1"/>
  <c r="B67" i="1"/>
  <c r="B66" i="1"/>
  <c r="B65" i="1"/>
  <c r="C67" i="1" s="1"/>
  <c r="D67" i="1" s="1"/>
  <c r="B64" i="1"/>
  <c r="B63" i="1"/>
  <c r="B62" i="1"/>
  <c r="B61" i="1"/>
  <c r="B60" i="1"/>
  <c r="B59" i="1"/>
  <c r="B58" i="1"/>
  <c r="B57" i="1"/>
  <c r="B56" i="1"/>
  <c r="C59" i="1" s="1"/>
  <c r="D59" i="1" s="1"/>
  <c r="B55" i="1"/>
  <c r="B54" i="1"/>
  <c r="B53" i="1"/>
  <c r="B52" i="1"/>
  <c r="B51" i="1"/>
  <c r="B50" i="1"/>
  <c r="B49" i="1"/>
  <c r="B48" i="1"/>
  <c r="B47" i="1"/>
  <c r="B46" i="1"/>
  <c r="B44" i="1"/>
  <c r="B45" i="1"/>
  <c r="B43" i="1"/>
  <c r="B42" i="1"/>
  <c r="B41" i="1"/>
  <c r="B40" i="1"/>
  <c r="B39" i="1"/>
  <c r="B38" i="1"/>
  <c r="B37" i="1"/>
  <c r="C42" i="1"/>
  <c r="D42" i="1" s="1"/>
  <c r="B36" i="1"/>
  <c r="B35" i="1"/>
  <c r="B34" i="1"/>
  <c r="B33" i="1"/>
  <c r="B32" i="1"/>
  <c r="B31" i="1"/>
  <c r="C33" i="1" s="1"/>
  <c r="D33" i="1" s="1"/>
  <c r="B30" i="1"/>
  <c r="B29" i="1"/>
  <c r="B28" i="1"/>
  <c r="C63" i="1" l="1"/>
  <c r="D63" i="1" s="1"/>
  <c r="C55" i="1"/>
  <c r="D55" i="1" s="1"/>
  <c r="C50" i="1"/>
  <c r="D50" i="1" s="1"/>
  <c r="C46" i="1"/>
  <c r="D46" i="1" s="1"/>
  <c r="C37" i="1"/>
  <c r="D37" i="1" s="1"/>
  <c r="B27" i="1"/>
  <c r="C28" i="1" s="1"/>
  <c r="D28" i="1" s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C9" i="2"/>
  <c r="C24" i="1" l="1"/>
  <c r="D24" i="1" s="1"/>
  <c r="C20" i="1"/>
  <c r="D20" i="1" s="1"/>
  <c r="H15" i="2"/>
  <c r="B12" i="1"/>
  <c r="C15" i="1" s="1"/>
  <c r="D15" i="1" s="1"/>
  <c r="B11" i="1"/>
  <c r="B10" i="1"/>
  <c r="B9" i="1"/>
  <c r="B8" i="1" l="1"/>
  <c r="C11" i="1" s="1"/>
  <c r="D11" i="1" s="1"/>
  <c r="A5" i="1" l="1"/>
  <c r="A6" i="1" s="1"/>
  <c r="A7" i="1" s="1"/>
</calcChain>
</file>

<file path=xl/sharedStrings.xml><?xml version="1.0" encoding="utf-8"?>
<sst xmlns="http://schemas.openxmlformats.org/spreadsheetml/2006/main" count="44" uniqueCount="10">
  <si>
    <t>Week Ending</t>
  </si>
  <si>
    <t>Monthly Performance Price Index (MPPI)</t>
  </si>
  <si>
    <t>BPI =</t>
  </si>
  <si>
    <t>Average Selling Prices Asphalt Cement US$/ST</t>
  </si>
  <si>
    <t xml:space="preserve"> </t>
  </si>
  <si>
    <t xml:space="preserve">  </t>
  </si>
  <si>
    <t>Base Price Index (BPI)</t>
  </si>
  <si>
    <t>Monthly MPPI/BPI Ratio (Min = 0.4, Max = 1.6)</t>
  </si>
  <si>
    <t>Project: 6982AF24C000009, UT FLAP 73(2), La Sal Mountain Loop                             Region: Rocky Mountain</t>
  </si>
  <si>
    <t>Week Ending (Saturday)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</si>
</sst>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2" fontId="0" fillId="0" borderId="1" xfId="0" applyNumberFormat="1" applyBorder="1"/>
    <xf numFmtId="2" fontId="2" fillId="0" borderId="5" xfId="0" applyNumberFormat="1" applyFont="1" applyBorder="1"/>
    <xf numFmtId="2" fontId="0" fillId="0" borderId="5" xfId="0" applyNumberFormat="1" applyBorder="1"/>
    <xf numFmtId="0" fontId="1" fillId="3" borderId="2" xfId="0" applyFont="1" applyFill="1" applyBorder="1" applyAlignment="1">
      <alignment horizontal="right" wrapText="1"/>
    </xf>
    <xf numFmtId="165" fontId="1" fillId="3" borderId="4" xfId="0" applyNumberFormat="1" applyFont="1" applyFill="1" applyBorder="1" applyAlignment="1">
      <alignment horizontal="left" wrapText="1"/>
    </xf>
    <xf numFmtId="2" fontId="2" fillId="0" borderId="3" xfId="0" applyNumberFormat="1" applyFont="1" applyBorder="1"/>
    <xf numFmtId="2" fontId="2" fillId="0" borderId="1" xfId="0" applyNumberFormat="1" applyFont="1" applyBorder="1"/>
    <xf numFmtId="0" fontId="0" fillId="2" borderId="3" xfId="0" applyFill="1" applyBorder="1"/>
    <xf numFmtId="164" fontId="0" fillId="0" borderId="5" xfId="0" applyNumberFormat="1" applyBorder="1"/>
    <xf numFmtId="164" fontId="0" fillId="0" borderId="3" xfId="0" applyNumberFormat="1" applyBorder="1"/>
    <xf numFmtId="0" fontId="1" fillId="5" borderId="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center"/>
    </xf>
    <xf numFmtId="164" fontId="0" fillId="0" borderId="3" xfId="0" quotePrefix="1" applyNumberFormat="1" applyBorder="1"/>
    <xf numFmtId="164" fontId="0" fillId="0" borderId="1" xfId="0" quotePrefix="1" applyNumberFormat="1" applyBorder="1"/>
    <xf numFmtId="164" fontId="0" fillId="0" borderId="5" xfId="0" quotePrefix="1" applyNumberFormat="1" applyBorder="1"/>
    <xf numFmtId="0" fontId="0" fillId="2" borderId="9" xfId="0" applyFill="1" applyBorder="1"/>
    <xf numFmtId="0" fontId="0" fillId="2" borderId="8" xfId="0" applyFill="1" applyBorder="1"/>
    <xf numFmtId="2" fontId="2" fillId="0" borderId="15" xfId="0" applyNumberFormat="1" applyFont="1" applyBorder="1"/>
    <xf numFmtId="166" fontId="0" fillId="0" borderId="1" xfId="0" applyNumberFormat="1" applyBorder="1"/>
    <xf numFmtId="166" fontId="0" fillId="0" borderId="5" xfId="0" applyNumberFormat="1" applyBorder="1"/>
    <xf numFmtId="2" fontId="0" fillId="0" borderId="5" xfId="0" applyNumberFormat="1" applyBorder="1"/>
    <xf numFmtId="0" fontId="0" fillId="2" borderId="9" xfId="0" applyFill="1" applyBorder="1"/>
    <xf numFmtId="164" fontId="0" fillId="0" borderId="6" xfId="0" quotePrefix="1" applyNumberFormat="1" applyBorder="1"/>
    <xf numFmtId="2" fontId="0" fillId="0" borderId="3" xfId="0" applyNumberFormat="1" applyBorder="1"/>
    <xf numFmtId="164" fontId="0" fillId="0" borderId="7" xfId="0" quotePrefix="1" applyNumberFormat="1" applyBorder="1"/>
    <xf numFmtId="164" fontId="0" fillId="0" borderId="2" xfId="0" quotePrefix="1" applyNumberFormat="1" applyBorder="1"/>
    <xf numFmtId="2" fontId="0" fillId="0" borderId="4" xfId="0" applyNumberFormat="1" applyBorder="1"/>
    <xf numFmtId="0" fontId="0" fillId="2" borderId="6" xfId="0" applyFill="1" applyBorder="1"/>
    <xf numFmtId="0" fontId="0" fillId="2" borderId="9" xfId="0" applyFill="1" applyBorder="1"/>
    <xf numFmtId="165" fontId="0" fillId="2" borderId="7" xfId="0" applyNumberFormat="1" applyFill="1" applyBorder="1"/>
    <xf numFmtId="165" fontId="0" fillId="2" borderId="8" xfId="0" applyNumberFormat="1" applyFill="1" applyBorder="1"/>
    <xf numFmtId="165" fontId="0" fillId="0" borderId="2" xfId="0" applyNumberFormat="1" applyBorder="1"/>
    <xf numFmtId="165" fontId="0" fillId="0" borderId="4" xfId="0" applyNumberFormat="1" applyBorder="1"/>
    <xf numFmtId="0" fontId="0" fillId="2" borderId="7" xfId="0" applyFill="1" applyBorder="1" applyAlignment="1"/>
    <xf numFmtId="0" fontId="0" fillId="2" borderId="8" xfId="0" applyFill="1" applyBorder="1" applyAlignment="1"/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2" borderId="6" xfId="0" applyFill="1" applyBorder="1" applyAlignment="1"/>
    <xf numFmtId="0" fontId="0" fillId="2" borderId="9" xfId="0" applyFill="1" applyBorder="1" applyAlignment="1"/>
    <xf numFmtId="0" fontId="0" fillId="3" borderId="5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6"/>
  <sheetViews>
    <sheetView tabSelected="1" zoomScaleNormal="100" workbookViewId="0">
      <pane ySplit="7" topLeftCell="A59" activePane="bottomLeft" state="frozen"/>
      <selection pane="bottomLeft" activeCell="B88" sqref="B88"/>
    </sheetView>
  </sheetViews>
  <sheetFormatPr defaultRowHeight="12.5" x14ac:dyDescent="0.25"/>
  <cols>
    <col min="1" max="1" width="22.7265625" customWidth="1"/>
    <col min="2" max="2" width="14.7265625" customWidth="1"/>
    <col min="3" max="3" width="18.26953125" customWidth="1"/>
    <col min="4" max="4" width="13.453125" customWidth="1"/>
    <col min="5" max="5" width="8.7265625" customWidth="1"/>
    <col min="9" max="9" width="9.26953125" customWidth="1"/>
  </cols>
  <sheetData>
    <row r="1" spans="1:14" ht="36.75" customHeight="1" thickBot="1" x14ac:dyDescent="0.3">
      <c r="A1" s="41" t="s">
        <v>8</v>
      </c>
      <c r="B1" s="42"/>
      <c r="C1" s="42"/>
      <c r="D1" s="42"/>
      <c r="E1" s="43"/>
    </row>
    <row r="2" spans="1:14" ht="41.25" customHeight="1" x14ac:dyDescent="0.3">
      <c r="A2" s="44" t="s">
        <v>9</v>
      </c>
      <c r="B2" s="44" t="s">
        <v>3</v>
      </c>
      <c r="C2" s="44" t="s">
        <v>1</v>
      </c>
      <c r="D2" s="46" t="s">
        <v>7</v>
      </c>
      <c r="E2" s="47"/>
    </row>
    <row r="3" spans="1:14" ht="23.25" customHeight="1" thickBot="1" x14ac:dyDescent="0.35">
      <c r="A3" s="45"/>
      <c r="B3" s="45"/>
      <c r="C3" s="50"/>
      <c r="D3" s="8" t="s">
        <v>2</v>
      </c>
      <c r="E3" s="9">
        <v>586.66999999999996</v>
      </c>
      <c r="F3" s="1"/>
      <c r="G3" s="1"/>
      <c r="H3" s="1"/>
      <c r="I3" s="1"/>
      <c r="J3" s="1"/>
      <c r="K3" s="1"/>
      <c r="L3" s="1"/>
      <c r="M3" s="1"/>
      <c r="N3" s="1"/>
    </row>
    <row r="4" spans="1:14" ht="13" hidden="1" thickBot="1" x14ac:dyDescent="0.3">
      <c r="A4" s="2">
        <v>38779</v>
      </c>
      <c r="B4" s="3"/>
      <c r="C4" s="4"/>
      <c r="D4" s="48"/>
      <c r="E4" s="49"/>
    </row>
    <row r="5" spans="1:14" ht="13" hidden="1" thickBot="1" x14ac:dyDescent="0.3">
      <c r="A5" s="2">
        <f t="shared" ref="A5:A7" si="0">A4+7</f>
        <v>38786</v>
      </c>
      <c r="B5" s="3"/>
      <c r="C5" s="4"/>
      <c r="D5" s="39"/>
      <c r="E5" s="40"/>
    </row>
    <row r="6" spans="1:14" ht="13" hidden="1" thickBot="1" x14ac:dyDescent="0.3">
      <c r="A6" s="2">
        <f t="shared" si="0"/>
        <v>38793</v>
      </c>
      <c r="B6" s="3"/>
      <c r="C6" s="4"/>
      <c r="D6" s="39"/>
      <c r="E6" s="40"/>
    </row>
    <row r="7" spans="1:14" ht="13" hidden="1" thickBot="1" x14ac:dyDescent="0.3">
      <c r="A7" s="2">
        <f t="shared" si="0"/>
        <v>38800</v>
      </c>
      <c r="B7" s="3"/>
      <c r="C7" s="4"/>
      <c r="D7" s="39"/>
      <c r="E7" s="40"/>
    </row>
    <row r="8" spans="1:14" x14ac:dyDescent="0.25">
      <c r="A8" s="18">
        <v>45297</v>
      </c>
      <c r="B8" s="5">
        <f>(550+615+550+675+540+600)/6</f>
        <v>588.33333333333337</v>
      </c>
      <c r="C8" s="12"/>
      <c r="D8" s="33"/>
      <c r="E8" s="34"/>
    </row>
    <row r="9" spans="1:14" x14ac:dyDescent="0.25">
      <c r="A9" s="19">
        <v>45304</v>
      </c>
      <c r="B9" s="5">
        <f>(550+600+550+675+540+600)/6</f>
        <v>585.83333333333337</v>
      </c>
      <c r="C9" s="4"/>
      <c r="D9" s="35"/>
      <c r="E9" s="36"/>
    </row>
    <row r="10" spans="1:14" x14ac:dyDescent="0.25">
      <c r="A10" s="19">
        <v>45311</v>
      </c>
      <c r="B10" s="5">
        <f>(550+600+550+675+540+600)/6</f>
        <v>585.83333333333337</v>
      </c>
      <c r="C10" s="4"/>
      <c r="D10" s="35"/>
      <c r="E10" s="36"/>
    </row>
    <row r="11" spans="1:14" ht="13" thickBot="1" x14ac:dyDescent="0.3">
      <c r="A11" s="20">
        <v>45318</v>
      </c>
      <c r="B11" s="7">
        <f>(550+600+550+675+540+600)/6</f>
        <v>585.83333333333337</v>
      </c>
      <c r="C11" s="7">
        <f>SUM(B8:B11)/COUNT(B8:B11)</f>
        <v>586.45833333333337</v>
      </c>
      <c r="D11" s="37">
        <f>C11/E$3</f>
        <v>0.99963920659541716</v>
      </c>
      <c r="E11" s="38"/>
    </row>
    <row r="12" spans="1:14" x14ac:dyDescent="0.25">
      <c r="A12" s="18">
        <v>45325</v>
      </c>
      <c r="B12" s="5">
        <f>(550+600+550+675+530+600)/6</f>
        <v>584.16666666666663</v>
      </c>
      <c r="C12" s="12"/>
      <c r="D12" s="33"/>
      <c r="E12" s="34"/>
    </row>
    <row r="13" spans="1:14" x14ac:dyDescent="0.25">
      <c r="A13" s="19">
        <v>45332</v>
      </c>
      <c r="B13" s="5">
        <f>(550+600+550+675+530+600)/6</f>
        <v>584.16666666666663</v>
      </c>
      <c r="C13" s="4"/>
      <c r="D13" s="35"/>
      <c r="E13" s="36"/>
    </row>
    <row r="14" spans="1:14" x14ac:dyDescent="0.25">
      <c r="A14" s="19">
        <v>45339</v>
      </c>
      <c r="B14" s="5">
        <f>(550+600+550+675+530+600)/6</f>
        <v>584.16666666666663</v>
      </c>
      <c r="C14" s="4"/>
      <c r="D14" s="35"/>
      <c r="E14" s="36"/>
    </row>
    <row r="15" spans="1:14" ht="13" thickBot="1" x14ac:dyDescent="0.3">
      <c r="A15" s="20">
        <v>45346</v>
      </c>
      <c r="B15" s="7">
        <f>(550+600+550+675+530+600)/6</f>
        <v>584.16666666666663</v>
      </c>
      <c r="C15" s="7">
        <f>SUM(B12:B15)/COUNT(B12:B15)</f>
        <v>584.16666666666663</v>
      </c>
      <c r="D15" s="37">
        <f>C15/E$3</f>
        <v>0.9957329787898932</v>
      </c>
      <c r="E15" s="38"/>
    </row>
    <row r="16" spans="1:14" x14ac:dyDescent="0.25">
      <c r="A16" s="18">
        <v>45353</v>
      </c>
      <c r="B16" s="5">
        <f>(550+600+550+675+530+600)/6</f>
        <v>584.16666666666663</v>
      </c>
      <c r="C16" s="12"/>
      <c r="D16" s="33"/>
      <c r="E16" s="34"/>
    </row>
    <row r="17" spans="1:5" x14ac:dyDescent="0.25">
      <c r="A17" s="19">
        <v>45360</v>
      </c>
      <c r="B17" s="5">
        <f>(550+575+520+695+510+600)/6</f>
        <v>575</v>
      </c>
      <c r="C17" s="4"/>
      <c r="D17" s="35"/>
      <c r="E17" s="36"/>
    </row>
    <row r="18" spans="1:5" x14ac:dyDescent="0.25">
      <c r="A18" s="19">
        <v>45367</v>
      </c>
      <c r="B18" s="5">
        <f>(550+575+510+695+510+600)/6</f>
        <v>573.33333333333337</v>
      </c>
      <c r="C18" s="4"/>
      <c r="D18" s="35"/>
      <c r="E18" s="36"/>
    </row>
    <row r="19" spans="1:5" x14ac:dyDescent="0.25">
      <c r="A19" s="24">
        <v>45374</v>
      </c>
      <c r="B19" s="5">
        <f>(550+575+510+695+510+600)/6</f>
        <v>573.33333333333337</v>
      </c>
      <c r="C19" s="4"/>
      <c r="D19" s="35"/>
      <c r="E19" s="36"/>
    </row>
    <row r="20" spans="1:5" ht="13" thickBot="1" x14ac:dyDescent="0.3">
      <c r="A20" s="25">
        <v>45381</v>
      </c>
      <c r="B20" s="7">
        <f>(550+575+510+695+510+600)/6</f>
        <v>573.33333333333337</v>
      </c>
      <c r="C20" s="7">
        <f>SUM(B17:B20)/COUNT(B17:B20)</f>
        <v>573.75000000000011</v>
      </c>
      <c r="D20" s="37">
        <f>C20/E$3</f>
        <v>0.97797739785569426</v>
      </c>
      <c r="E20" s="38"/>
    </row>
    <row r="21" spans="1:5" x14ac:dyDescent="0.25">
      <c r="A21" s="18">
        <v>45388</v>
      </c>
      <c r="B21" s="5">
        <f>(550+575+510+695+500+600)/6</f>
        <v>571.66666666666663</v>
      </c>
      <c r="C21" s="12"/>
      <c r="D21" s="33"/>
      <c r="E21" s="34"/>
    </row>
    <row r="22" spans="1:5" x14ac:dyDescent="0.25">
      <c r="A22" s="19">
        <v>45395</v>
      </c>
      <c r="B22" s="5">
        <f>(550+575+510+695+500+600)/6</f>
        <v>571.66666666666663</v>
      </c>
      <c r="C22" s="4"/>
      <c r="D22" s="35"/>
      <c r="E22" s="36"/>
    </row>
    <row r="23" spans="1:5" x14ac:dyDescent="0.25">
      <c r="A23" s="19">
        <v>45402</v>
      </c>
      <c r="B23" s="5">
        <f>(550+575+510+695+500+600)/6</f>
        <v>571.66666666666663</v>
      </c>
      <c r="C23" s="4"/>
      <c r="D23" s="35"/>
      <c r="E23" s="36"/>
    </row>
    <row r="24" spans="1:5" ht="13" thickBot="1" x14ac:dyDescent="0.3">
      <c r="A24" s="20">
        <v>45409</v>
      </c>
      <c r="B24" s="7">
        <f>(550+575+510+695+500+600)/6</f>
        <v>571.66666666666663</v>
      </c>
      <c r="C24" s="7">
        <f>SUM(B21:B24)/COUNT(B21:B24)</f>
        <v>571.66666666666663</v>
      </c>
      <c r="D24" s="37">
        <f>C24/E$3</f>
        <v>0.97442628166885414</v>
      </c>
      <c r="E24" s="38"/>
    </row>
    <row r="25" spans="1:5" x14ac:dyDescent="0.25">
      <c r="A25" s="18">
        <v>45416</v>
      </c>
      <c r="B25" s="5">
        <f>(550+600+510+695+500+600)/6</f>
        <v>575.83333333333337</v>
      </c>
      <c r="C25" s="12"/>
      <c r="D25" s="33"/>
      <c r="E25" s="34"/>
    </row>
    <row r="26" spans="1:5" x14ac:dyDescent="0.25">
      <c r="A26" s="19">
        <v>45423</v>
      </c>
      <c r="B26" s="5">
        <f>(550+600+510+695+500+610)/6</f>
        <v>577.5</v>
      </c>
      <c r="C26" s="4"/>
      <c r="D26" s="35"/>
      <c r="E26" s="36"/>
    </row>
    <row r="27" spans="1:5" x14ac:dyDescent="0.25">
      <c r="A27" s="19">
        <v>45430</v>
      </c>
      <c r="B27" s="5">
        <f>(550+600+510+695+500+610)/6</f>
        <v>577.5</v>
      </c>
      <c r="C27" s="4"/>
      <c r="D27" s="35"/>
      <c r="E27" s="36"/>
    </row>
    <row r="28" spans="1:5" ht="13" thickBot="1" x14ac:dyDescent="0.3">
      <c r="A28" s="20">
        <v>45437</v>
      </c>
      <c r="B28" s="7">
        <f>(550+625+525+655+500+610)/6</f>
        <v>577.5</v>
      </c>
      <c r="C28" s="7">
        <f>SUM(B25:B28)/COUNT(B25:B28)</f>
        <v>577.08333333333337</v>
      </c>
      <c r="D28" s="37">
        <f>C28/E$3</f>
        <v>0.9836591837546379</v>
      </c>
      <c r="E28" s="38"/>
    </row>
    <row r="29" spans="1:5" x14ac:dyDescent="0.25">
      <c r="A29" s="18">
        <v>45444</v>
      </c>
      <c r="B29" s="5">
        <f>(525+625+525+655+500+610)/6</f>
        <v>573.33333333333337</v>
      </c>
      <c r="C29" s="12"/>
      <c r="D29" s="33"/>
      <c r="E29" s="34"/>
    </row>
    <row r="30" spans="1:5" x14ac:dyDescent="0.25">
      <c r="A30" s="19">
        <v>45451</v>
      </c>
      <c r="B30" s="5">
        <f>(525+600+515+655+500+610)/6</f>
        <v>567.5</v>
      </c>
      <c r="C30" s="4"/>
      <c r="D30" s="35"/>
      <c r="E30" s="36"/>
    </row>
    <row r="31" spans="1:5" x14ac:dyDescent="0.25">
      <c r="A31" s="19">
        <v>45458</v>
      </c>
      <c r="B31" s="5">
        <f>(525+600+515+655+500+610)/6</f>
        <v>567.5</v>
      </c>
      <c r="C31" s="4"/>
      <c r="D31" s="35"/>
      <c r="E31" s="36"/>
    </row>
    <row r="32" spans="1:5" x14ac:dyDescent="0.25">
      <c r="A32" s="24">
        <v>45465</v>
      </c>
      <c r="B32" s="5">
        <f>(525+600+515+655+500+610)/6</f>
        <v>567.5</v>
      </c>
      <c r="C32" s="4"/>
      <c r="D32" s="35"/>
      <c r="E32" s="36"/>
    </row>
    <row r="33" spans="1:5" ht="13" thickBot="1" x14ac:dyDescent="0.3">
      <c r="A33" s="25">
        <v>45472</v>
      </c>
      <c r="B33" s="7">
        <f t="shared" ref="B33:B38" si="1">(525+600+520+655+500+610)/6</f>
        <v>568.33333333333337</v>
      </c>
      <c r="C33" s="7">
        <f>SUM(B30:B33)/COUNT(B30:B33)</f>
        <v>567.70833333333337</v>
      </c>
      <c r="D33" s="37">
        <f>C33/E$3</f>
        <v>0.96767916091385853</v>
      </c>
      <c r="E33" s="38"/>
    </row>
    <row r="34" spans="1:5" x14ac:dyDescent="0.25">
      <c r="A34" s="18">
        <v>45479</v>
      </c>
      <c r="B34" s="5">
        <f t="shared" si="1"/>
        <v>568.33333333333337</v>
      </c>
      <c r="C34" s="12"/>
      <c r="D34" s="33"/>
      <c r="E34" s="34"/>
    </row>
    <row r="35" spans="1:5" x14ac:dyDescent="0.25">
      <c r="A35" s="19">
        <v>45486</v>
      </c>
      <c r="B35" s="5">
        <f t="shared" si="1"/>
        <v>568.33333333333337</v>
      </c>
      <c r="C35" s="4"/>
      <c r="D35" s="35"/>
      <c r="E35" s="36"/>
    </row>
    <row r="36" spans="1:5" x14ac:dyDescent="0.25">
      <c r="A36" s="19">
        <v>45493</v>
      </c>
      <c r="B36" s="5">
        <f t="shared" si="1"/>
        <v>568.33333333333337</v>
      </c>
      <c r="C36" s="4"/>
      <c r="D36" s="35"/>
      <c r="E36" s="36"/>
    </row>
    <row r="37" spans="1:5" ht="13" thickBot="1" x14ac:dyDescent="0.3">
      <c r="A37" s="20">
        <v>45500</v>
      </c>
      <c r="B37" s="7">
        <f t="shared" si="1"/>
        <v>568.33333333333337</v>
      </c>
      <c r="C37" s="7">
        <f>SUM(B34:B37)/COUNT(B34:B37)</f>
        <v>568.33333333333337</v>
      </c>
      <c r="D37" s="37">
        <f>C37/E$3</f>
        <v>0.96874449576991051</v>
      </c>
      <c r="E37" s="38"/>
    </row>
    <row r="38" spans="1:5" x14ac:dyDescent="0.25">
      <c r="A38" s="18">
        <v>45507</v>
      </c>
      <c r="B38" s="5">
        <f t="shared" si="1"/>
        <v>568.33333333333337</v>
      </c>
      <c r="C38" s="12"/>
      <c r="D38" s="33"/>
      <c r="E38" s="34"/>
    </row>
    <row r="39" spans="1:5" x14ac:dyDescent="0.25">
      <c r="A39" s="19">
        <v>45514</v>
      </c>
      <c r="B39" s="5">
        <f>(525+600+520+655+500+610)/6</f>
        <v>568.33333333333337</v>
      </c>
      <c r="C39" s="4"/>
      <c r="D39" s="35"/>
      <c r="E39" s="36"/>
    </row>
    <row r="40" spans="1:5" x14ac:dyDescent="0.25">
      <c r="A40" s="19">
        <v>45521</v>
      </c>
      <c r="B40" s="5">
        <f>(525+600+520+655+500+610)/6</f>
        <v>568.33333333333337</v>
      </c>
      <c r="C40" s="4"/>
      <c r="D40" s="35"/>
      <c r="E40" s="36"/>
    </row>
    <row r="41" spans="1:5" x14ac:dyDescent="0.25">
      <c r="A41" s="24">
        <v>45528</v>
      </c>
      <c r="B41" s="5">
        <f>(525+600+520+655+500+610)/6</f>
        <v>568.33333333333337</v>
      </c>
      <c r="C41" s="4"/>
      <c r="D41" s="35"/>
      <c r="E41" s="36"/>
    </row>
    <row r="42" spans="1:5" ht="13" thickBot="1" x14ac:dyDescent="0.3">
      <c r="A42" s="25">
        <v>45535</v>
      </c>
      <c r="B42" s="7">
        <f>(525+600+520+655+500+610)/6</f>
        <v>568.33333333333337</v>
      </c>
      <c r="C42" s="7">
        <f>SUM(B39:B42)/COUNT(B39:B42)</f>
        <v>568.33333333333337</v>
      </c>
      <c r="D42" s="37">
        <f>C42/E$3</f>
        <v>0.96874449576991051</v>
      </c>
      <c r="E42" s="38"/>
    </row>
    <row r="43" spans="1:5" x14ac:dyDescent="0.25">
      <c r="A43" s="18">
        <v>45542</v>
      </c>
      <c r="B43" s="5">
        <f>(500+575+500+655+500+610)/6</f>
        <v>556.66666666666663</v>
      </c>
      <c r="C43" s="12"/>
      <c r="D43" s="33"/>
      <c r="E43" s="34"/>
    </row>
    <row r="44" spans="1:5" x14ac:dyDescent="0.25">
      <c r="A44" s="19">
        <v>45549</v>
      </c>
      <c r="B44" s="5">
        <f>(500+575+500+655+500+610)/6</f>
        <v>556.66666666666663</v>
      </c>
      <c r="C44" s="4"/>
      <c r="D44" s="35"/>
      <c r="E44" s="36"/>
    </row>
    <row r="45" spans="1:5" x14ac:dyDescent="0.25">
      <c r="A45" s="19">
        <v>45556</v>
      </c>
      <c r="B45" s="5">
        <f>(500+585+500+625+500+600)/6</f>
        <v>551.66666666666663</v>
      </c>
      <c r="C45" s="4"/>
      <c r="D45" s="35"/>
      <c r="E45" s="36"/>
    </row>
    <row r="46" spans="1:5" ht="13" thickBot="1" x14ac:dyDescent="0.3">
      <c r="A46" s="20">
        <v>45563</v>
      </c>
      <c r="B46" s="7">
        <f>(500+585+500+625+500+600)/6</f>
        <v>551.66666666666663</v>
      </c>
      <c r="C46" s="7">
        <f>SUM(B43:B46)/COUNT(B43:B46)</f>
        <v>554.16666666666663</v>
      </c>
      <c r="D46" s="37">
        <f>C46/E$3</f>
        <v>0.94459690569939947</v>
      </c>
      <c r="E46" s="38"/>
    </row>
    <row r="47" spans="1:5" x14ac:dyDescent="0.25">
      <c r="A47" s="18">
        <v>45570</v>
      </c>
      <c r="B47" s="5">
        <f>(500+585+485+625+500+580)/6</f>
        <v>545.83333333333337</v>
      </c>
      <c r="C47" s="12"/>
      <c r="D47" s="33"/>
      <c r="E47" s="34"/>
    </row>
    <row r="48" spans="1:5" x14ac:dyDescent="0.25">
      <c r="A48" s="19">
        <v>45577</v>
      </c>
      <c r="B48" s="5">
        <f>(500+585+485+625+500+580)/6</f>
        <v>545.83333333333337</v>
      </c>
      <c r="C48" s="4"/>
      <c r="D48" s="35"/>
      <c r="E48" s="36"/>
    </row>
    <row r="49" spans="1:5" x14ac:dyDescent="0.25">
      <c r="A49" s="19">
        <v>45584</v>
      </c>
      <c r="B49" s="5">
        <f>(500+585+485+625+500+580)/6</f>
        <v>545.83333333333337</v>
      </c>
      <c r="C49" s="4"/>
      <c r="D49" s="35"/>
      <c r="E49" s="36"/>
    </row>
    <row r="50" spans="1:5" ht="13" thickBot="1" x14ac:dyDescent="0.3">
      <c r="A50" s="20">
        <v>45591</v>
      </c>
      <c r="B50" s="7">
        <f>(500+585+485+625+500+580)/6</f>
        <v>545.83333333333337</v>
      </c>
      <c r="C50" s="7">
        <f>SUM(B47:B50)/COUNT(B47:B50)</f>
        <v>545.83333333333337</v>
      </c>
      <c r="D50" s="37">
        <f>C50/$E$3</f>
        <v>0.93039244095204021</v>
      </c>
      <c r="E50" s="38"/>
    </row>
    <row r="51" spans="1:5" x14ac:dyDescent="0.25">
      <c r="A51" s="18">
        <v>45598</v>
      </c>
      <c r="B51" s="5">
        <f>(500+585+485+625+500+570)/6</f>
        <v>544.16666666666663</v>
      </c>
      <c r="C51" s="12"/>
      <c r="D51" s="33"/>
      <c r="E51" s="34"/>
    </row>
    <row r="52" spans="1:5" x14ac:dyDescent="0.25">
      <c r="A52" s="19">
        <v>45605</v>
      </c>
      <c r="B52" s="5">
        <f>(500+585+485+625+500+570)/6</f>
        <v>544.16666666666663</v>
      </c>
      <c r="C52" s="4"/>
      <c r="D52" s="35"/>
      <c r="E52" s="36"/>
    </row>
    <row r="53" spans="1:5" x14ac:dyDescent="0.25">
      <c r="A53" s="19">
        <v>45612</v>
      </c>
      <c r="B53" s="5">
        <f>(500+585+455+625+500+570)/6</f>
        <v>539.16666666666663</v>
      </c>
      <c r="C53" s="4"/>
      <c r="D53" s="35"/>
      <c r="E53" s="36"/>
    </row>
    <row r="54" spans="1:5" x14ac:dyDescent="0.25">
      <c r="A54" s="24">
        <v>45619</v>
      </c>
      <c r="B54" s="5">
        <f>(500+585+455+625+500+570)/6</f>
        <v>539.16666666666663</v>
      </c>
      <c r="C54" s="4"/>
      <c r="D54" s="35"/>
      <c r="E54" s="36"/>
    </row>
    <row r="55" spans="1:5" ht="13" thickBot="1" x14ac:dyDescent="0.3">
      <c r="A55" s="25">
        <v>45626</v>
      </c>
      <c r="B55" s="26">
        <f>(500+585+455+625+500+570)/6</f>
        <v>539.16666666666663</v>
      </c>
      <c r="C55" s="7">
        <f>SUM(B52:B55)/COUNT(B52:B55)</f>
        <v>540.41666666666663</v>
      </c>
      <c r="D55" s="37">
        <f>C55/$E$3</f>
        <v>0.92115953886625646</v>
      </c>
      <c r="E55" s="38"/>
    </row>
    <row r="56" spans="1:5" x14ac:dyDescent="0.25">
      <c r="A56" s="28">
        <v>45633</v>
      </c>
      <c r="B56" s="29">
        <f>(500+585+455+625+500+570)/6</f>
        <v>539.16666666666663</v>
      </c>
      <c r="C56" s="27"/>
      <c r="D56" s="33"/>
      <c r="E56" s="34"/>
    </row>
    <row r="57" spans="1:5" x14ac:dyDescent="0.25">
      <c r="A57" s="30">
        <v>45640</v>
      </c>
      <c r="B57" s="5">
        <f>(500+565+440+625+500+570)/6</f>
        <v>533.33333333333337</v>
      </c>
      <c r="C57" s="22"/>
      <c r="D57" s="35"/>
      <c r="E57" s="36"/>
    </row>
    <row r="58" spans="1:5" x14ac:dyDescent="0.25">
      <c r="A58" s="30">
        <v>45647</v>
      </c>
      <c r="B58" s="5">
        <f t="shared" ref="B58:B64" si="2">(475+535+440+625+500+570)/6</f>
        <v>524.16666666666663</v>
      </c>
      <c r="C58" s="22"/>
      <c r="D58" s="35"/>
      <c r="E58" s="36"/>
    </row>
    <row r="59" spans="1:5" ht="13" thickBot="1" x14ac:dyDescent="0.3">
      <c r="A59" s="31">
        <v>45654</v>
      </c>
      <c r="B59" s="26">
        <f t="shared" si="2"/>
        <v>524.16666666666663</v>
      </c>
      <c r="C59" s="32">
        <f>SUM(B56:B59)/COUNT(B56:B59)</f>
        <v>530.20833333333326</v>
      </c>
      <c r="D59" s="37">
        <f>C59/E$3</f>
        <v>0.90375906955074115</v>
      </c>
      <c r="E59" s="38"/>
    </row>
    <row r="60" spans="1:5" x14ac:dyDescent="0.25">
      <c r="A60" s="28">
        <v>45661</v>
      </c>
      <c r="B60" s="29">
        <f t="shared" si="2"/>
        <v>524.16666666666663</v>
      </c>
      <c r="C60" s="27"/>
      <c r="D60" s="33"/>
      <c r="E60" s="34"/>
    </row>
    <row r="61" spans="1:5" x14ac:dyDescent="0.25">
      <c r="A61" s="30">
        <v>45668</v>
      </c>
      <c r="B61" s="5">
        <f t="shared" si="2"/>
        <v>524.16666666666663</v>
      </c>
      <c r="C61" s="22"/>
      <c r="D61" s="35"/>
      <c r="E61" s="36"/>
    </row>
    <row r="62" spans="1:5" x14ac:dyDescent="0.25">
      <c r="A62" s="30">
        <v>45675</v>
      </c>
      <c r="B62" s="5">
        <f t="shared" si="2"/>
        <v>524.16666666666663</v>
      </c>
      <c r="C62" s="22"/>
      <c r="D62" s="35"/>
      <c r="E62" s="36"/>
    </row>
    <row r="63" spans="1:5" ht="13" thickBot="1" x14ac:dyDescent="0.3">
      <c r="A63" s="31">
        <v>45682</v>
      </c>
      <c r="B63" s="5">
        <f t="shared" si="2"/>
        <v>524.16666666666663</v>
      </c>
      <c r="C63" s="32">
        <f>SUM(B60:B63)/COUNT(B60:B63)</f>
        <v>524.16666666666663</v>
      </c>
      <c r="D63" s="37">
        <f>C63/E$3</f>
        <v>0.89346083260890563</v>
      </c>
      <c r="E63" s="38"/>
    </row>
    <row r="64" spans="1:5" x14ac:dyDescent="0.25">
      <c r="A64" s="18">
        <v>45689</v>
      </c>
      <c r="B64" s="29">
        <f t="shared" si="2"/>
        <v>524.16666666666663</v>
      </c>
      <c r="C64" s="12"/>
      <c r="D64" s="33"/>
      <c r="E64" s="34"/>
    </row>
    <row r="65" spans="1:5" x14ac:dyDescent="0.25">
      <c r="A65" s="19">
        <v>45696</v>
      </c>
      <c r="B65" s="5">
        <f>(475+535+440+625+490+570)/6</f>
        <v>522.5</v>
      </c>
      <c r="C65" s="4"/>
      <c r="D65" s="35"/>
      <c r="E65" s="36"/>
    </row>
    <row r="66" spans="1:5" x14ac:dyDescent="0.25">
      <c r="A66" s="19">
        <v>45703</v>
      </c>
      <c r="B66" s="5">
        <f t="shared" ref="B66:B71" si="3">(475+535+435+625+490+570)/6</f>
        <v>521.66666666666663</v>
      </c>
      <c r="C66" s="4"/>
      <c r="D66" s="35"/>
      <c r="E66" s="36"/>
    </row>
    <row r="67" spans="1:5" ht="13" thickBot="1" x14ac:dyDescent="0.3">
      <c r="A67" s="20">
        <v>45710</v>
      </c>
      <c r="B67" s="5">
        <f t="shared" si="3"/>
        <v>521.66666666666663</v>
      </c>
      <c r="C67" s="26">
        <f>SUM(B64:B67)/COUNT(B64:B67)</f>
        <v>522.49999999999989</v>
      </c>
      <c r="D67" s="37">
        <f>C67/$E$3</f>
        <v>0.89061993965943365</v>
      </c>
      <c r="E67" s="38"/>
    </row>
    <row r="68" spans="1:5" x14ac:dyDescent="0.25">
      <c r="A68" s="18">
        <v>45717</v>
      </c>
      <c r="B68" s="29">
        <f t="shared" si="3"/>
        <v>521.66666666666663</v>
      </c>
      <c r="C68" s="12"/>
      <c r="D68" s="33"/>
      <c r="E68" s="34"/>
    </row>
    <row r="69" spans="1:5" x14ac:dyDescent="0.25">
      <c r="A69" s="19">
        <v>45724</v>
      </c>
      <c r="B69" s="5">
        <f t="shared" si="3"/>
        <v>521.66666666666663</v>
      </c>
      <c r="C69" s="4"/>
      <c r="D69" s="35"/>
      <c r="E69" s="36"/>
    </row>
    <row r="70" spans="1:5" x14ac:dyDescent="0.25">
      <c r="A70" s="19">
        <v>45731</v>
      </c>
      <c r="B70" s="5">
        <f t="shared" si="3"/>
        <v>521.66666666666663</v>
      </c>
      <c r="C70" s="4"/>
      <c r="D70" s="35"/>
      <c r="E70" s="36"/>
    </row>
    <row r="71" spans="1:5" x14ac:dyDescent="0.25">
      <c r="A71" s="24">
        <v>45738</v>
      </c>
      <c r="B71" s="5">
        <f t="shared" si="3"/>
        <v>521.66666666666663</v>
      </c>
      <c r="C71" s="4"/>
      <c r="D71" s="35"/>
      <c r="E71" s="36"/>
    </row>
    <row r="72" spans="1:5" ht="13" thickBot="1" x14ac:dyDescent="0.3">
      <c r="A72" s="25">
        <v>45745</v>
      </c>
      <c r="B72" s="5">
        <f>(475+535+445+625+490+570)/6</f>
        <v>523.33333333333337</v>
      </c>
      <c r="C72" s="26">
        <f>SUM(B69:B72)/COUNT(B69:B72)</f>
        <v>522.08333333333337</v>
      </c>
      <c r="D72" s="37">
        <f>C72/$E$3</f>
        <v>0.88990971642206596</v>
      </c>
      <c r="E72" s="38"/>
    </row>
    <row r="73" spans="1:5" x14ac:dyDescent="0.25">
      <c r="A73" s="18">
        <v>45752</v>
      </c>
      <c r="B73" s="29">
        <f>(475+535+445+625+490+570)/6</f>
        <v>523.33333333333337</v>
      </c>
      <c r="C73" s="12"/>
      <c r="D73" s="33"/>
      <c r="E73" s="34"/>
    </row>
    <row r="74" spans="1:5" x14ac:dyDescent="0.25">
      <c r="A74" s="19">
        <v>45759</v>
      </c>
      <c r="B74" s="5">
        <f>(475+535+445+625+490+570)/6</f>
        <v>523.33333333333337</v>
      </c>
      <c r="C74" s="4"/>
      <c r="D74" s="35"/>
      <c r="E74" s="36"/>
    </row>
    <row r="75" spans="1:5" x14ac:dyDescent="0.25">
      <c r="A75" s="19">
        <v>45766</v>
      </c>
      <c r="B75" s="5">
        <f>(475+535+445+625+490+570)/6</f>
        <v>523.33333333333337</v>
      </c>
      <c r="C75" s="4"/>
      <c r="D75" s="35"/>
      <c r="E75" s="36"/>
    </row>
    <row r="76" spans="1:5" ht="13" thickBot="1" x14ac:dyDescent="0.3">
      <c r="A76" s="20">
        <v>45773</v>
      </c>
      <c r="B76" s="26"/>
      <c r="C76" s="26">
        <f>SUM(B73:B76)/COUNT(B73:B76)</f>
        <v>523.33333333333337</v>
      </c>
      <c r="D76" s="37">
        <f>C76/$E$3</f>
        <v>0.8920403861341698</v>
      </c>
      <c r="E76" s="38"/>
    </row>
  </sheetData>
  <mergeCells count="78">
    <mergeCell ref="D13:E13"/>
    <mergeCell ref="D38:E38"/>
    <mergeCell ref="D39:E39"/>
    <mergeCell ref="D40:E40"/>
    <mergeCell ref="D41:E41"/>
    <mergeCell ref="D20:E20"/>
    <mergeCell ref="D14:E14"/>
    <mergeCell ref="D15:E15"/>
    <mergeCell ref="D16:E16"/>
    <mergeCell ref="D17:E17"/>
    <mergeCell ref="D18:E18"/>
    <mergeCell ref="D19:E19"/>
    <mergeCell ref="D30:E30"/>
    <mergeCell ref="D31:E31"/>
    <mergeCell ref="D32:E32"/>
    <mergeCell ref="D33:E33"/>
    <mergeCell ref="A1:E1"/>
    <mergeCell ref="A2:A3"/>
    <mergeCell ref="D2:E2"/>
    <mergeCell ref="D4:E4"/>
    <mergeCell ref="D5:E5"/>
    <mergeCell ref="C2:C3"/>
    <mergeCell ref="B2:B3"/>
    <mergeCell ref="D21:E21"/>
    <mergeCell ref="D22:E22"/>
    <mergeCell ref="D23:E23"/>
    <mergeCell ref="D24:E24"/>
    <mergeCell ref="D25:E25"/>
    <mergeCell ref="D6:E6"/>
    <mergeCell ref="D7:E7"/>
    <mergeCell ref="D12:E12"/>
    <mergeCell ref="D8:E8"/>
    <mergeCell ref="D9:E9"/>
    <mergeCell ref="D10:E10"/>
    <mergeCell ref="D11:E11"/>
    <mergeCell ref="D26:E26"/>
    <mergeCell ref="D27:E27"/>
    <mergeCell ref="D28:E28"/>
    <mergeCell ref="D29:E29"/>
    <mergeCell ref="D43:E43"/>
    <mergeCell ref="D34:E34"/>
    <mergeCell ref="D35:E35"/>
    <mergeCell ref="D36:E36"/>
    <mergeCell ref="D37:E37"/>
    <mergeCell ref="D42:E42"/>
    <mergeCell ref="D52:E52"/>
    <mergeCell ref="D53:E53"/>
    <mergeCell ref="D54:E54"/>
    <mergeCell ref="D55:E55"/>
    <mergeCell ref="D44:E44"/>
    <mergeCell ref="D45:E45"/>
    <mergeCell ref="D46:E46"/>
    <mergeCell ref="D47:E47"/>
    <mergeCell ref="D48:E48"/>
    <mergeCell ref="D49:E49"/>
    <mergeCell ref="D50:E50"/>
    <mergeCell ref="D51:E51"/>
    <mergeCell ref="D60:E60"/>
    <mergeCell ref="D61:E61"/>
    <mergeCell ref="D62:E62"/>
    <mergeCell ref="D63:E63"/>
    <mergeCell ref="D56:E56"/>
    <mergeCell ref="D57:E57"/>
    <mergeCell ref="D58:E58"/>
    <mergeCell ref="D59:E59"/>
    <mergeCell ref="D73:E73"/>
    <mergeCell ref="D74:E74"/>
    <mergeCell ref="D75:E75"/>
    <mergeCell ref="D76:E76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C30" sqref="C30"/>
    </sheetView>
  </sheetViews>
  <sheetFormatPr defaultRowHeight="12.5" x14ac:dyDescent="0.25"/>
  <cols>
    <col min="1" max="1" width="18" bestFit="1" customWidth="1"/>
    <col min="2" max="2" width="15.7265625" customWidth="1"/>
    <col min="3" max="3" width="32.54296875" customWidth="1"/>
    <col min="4" max="5" width="9.1796875" hidden="1" customWidth="1"/>
  </cols>
  <sheetData>
    <row r="1" spans="1:11" ht="39.75" customHeight="1" thickBot="1" x14ac:dyDescent="0.3">
      <c r="A1" s="41" t="s">
        <v>8</v>
      </c>
      <c r="B1" s="42"/>
      <c r="C1" s="42"/>
      <c r="D1" s="42"/>
      <c r="E1" s="43"/>
    </row>
    <row r="2" spans="1:11" ht="41.25" customHeight="1" thickBot="1" x14ac:dyDescent="0.35">
      <c r="A2" s="15" t="s">
        <v>0</v>
      </c>
      <c r="B2" s="16" t="s">
        <v>3</v>
      </c>
      <c r="C2" s="17" t="s">
        <v>6</v>
      </c>
    </row>
    <row r="3" spans="1:11" ht="13" hidden="1" thickBot="1" x14ac:dyDescent="0.3">
      <c r="A3" s="2"/>
      <c r="B3" s="5"/>
      <c r="C3" s="4"/>
    </row>
    <row r="4" spans="1:11" ht="13" hidden="1" thickBot="1" x14ac:dyDescent="0.3">
      <c r="A4" s="2"/>
      <c r="B4" s="5"/>
      <c r="C4" s="4"/>
    </row>
    <row r="5" spans="1:11" ht="13" hidden="1" thickBot="1" x14ac:dyDescent="0.3">
      <c r="A5" s="2"/>
      <c r="B5" s="5"/>
      <c r="C5" s="4" t="s">
        <v>4</v>
      </c>
    </row>
    <row r="6" spans="1:11" x14ac:dyDescent="0.25">
      <c r="A6" s="14">
        <v>45297</v>
      </c>
      <c r="B6" s="10">
        <v>588.33333333333337</v>
      </c>
      <c r="C6" s="21"/>
    </row>
    <row r="7" spans="1:11" x14ac:dyDescent="0.25">
      <c r="A7" s="2">
        <v>45304</v>
      </c>
      <c r="B7" s="11">
        <v>585.83333333333337</v>
      </c>
      <c r="C7" s="22"/>
    </row>
    <row r="8" spans="1:11" ht="13" thickBot="1" x14ac:dyDescent="0.3">
      <c r="A8" s="2">
        <v>45311</v>
      </c>
      <c r="B8" s="11">
        <v>585.83333333333337</v>
      </c>
      <c r="C8" s="22"/>
    </row>
    <row r="9" spans="1:11" ht="13" thickBot="1" x14ac:dyDescent="0.3">
      <c r="A9" s="13">
        <v>45318</v>
      </c>
      <c r="B9" s="6">
        <v>585.83333333333337</v>
      </c>
      <c r="C9" s="23">
        <f>586.67</f>
        <v>586.66999999999996</v>
      </c>
      <c r="D9" t="s">
        <v>4</v>
      </c>
    </row>
    <row r="10" spans="1:11" x14ac:dyDescent="0.25">
      <c r="F10" t="s">
        <v>4</v>
      </c>
      <c r="H10" t="s">
        <v>4</v>
      </c>
      <c r="J10" t="s">
        <v>4</v>
      </c>
    </row>
    <row r="11" spans="1:11" x14ac:dyDescent="0.25">
      <c r="C11" t="s">
        <v>4</v>
      </c>
      <c r="E11" t="s">
        <v>4</v>
      </c>
      <c r="F11" t="s">
        <v>4</v>
      </c>
      <c r="G11" t="s">
        <v>4</v>
      </c>
      <c r="H11" t="s">
        <v>4</v>
      </c>
      <c r="K11" t="s">
        <v>4</v>
      </c>
    </row>
    <row r="12" spans="1:11" x14ac:dyDescent="0.25">
      <c r="F12" t="s">
        <v>4</v>
      </c>
    </row>
    <row r="13" spans="1:11" x14ac:dyDescent="0.25">
      <c r="F13" t="s">
        <v>4</v>
      </c>
      <c r="G13" t="s">
        <v>4</v>
      </c>
      <c r="H13" t="s">
        <v>4</v>
      </c>
      <c r="I13" t="s">
        <v>4</v>
      </c>
      <c r="K13" t="s">
        <v>4</v>
      </c>
    </row>
    <row r="14" spans="1:11" x14ac:dyDescent="0.25">
      <c r="E14" t="s">
        <v>4</v>
      </c>
      <c r="F14" t="s">
        <v>4</v>
      </c>
      <c r="G14" t="s">
        <v>4</v>
      </c>
    </row>
    <row r="15" spans="1:11" x14ac:dyDescent="0.25">
      <c r="E15" t="s">
        <v>4</v>
      </c>
      <c r="F15" t="s">
        <v>4</v>
      </c>
      <c r="G15" t="s">
        <v>5</v>
      </c>
      <c r="H15">
        <f>586.67-586.46</f>
        <v>0.20999999999992269</v>
      </c>
      <c r="K15" t="s">
        <v>4</v>
      </c>
    </row>
    <row r="16" spans="1:11" x14ac:dyDescent="0.25">
      <c r="F16" t="s">
        <v>4</v>
      </c>
    </row>
    <row r="17" spans="6:11" x14ac:dyDescent="0.25">
      <c r="F17" t="s">
        <v>4</v>
      </c>
      <c r="H17" t="s">
        <v>4</v>
      </c>
    </row>
    <row r="18" spans="6:11" x14ac:dyDescent="0.25">
      <c r="H18" t="s">
        <v>4</v>
      </c>
    </row>
    <row r="19" spans="6:11" x14ac:dyDescent="0.25">
      <c r="G19" t="s">
        <v>4</v>
      </c>
      <c r="H19" t="s">
        <v>4</v>
      </c>
      <c r="I19" t="s">
        <v>4</v>
      </c>
    </row>
    <row r="20" spans="6:11" x14ac:dyDescent="0.25">
      <c r="K20" t="s">
        <v>4</v>
      </c>
    </row>
    <row r="21" spans="6:11" x14ac:dyDescent="0.25">
      <c r="G21" t="s">
        <v>5</v>
      </c>
      <c r="J21" t="s">
        <v>4</v>
      </c>
    </row>
  </sheetData>
  <mergeCells count="1"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2025-04-21T19:57:29Z</dcterms:modified>
</cp:coreProperties>
</file>