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BE417858-6F3E-4043-8FB4-61BF8710D948}\NT\17\"/>
    </mc:Choice>
  </mc:AlternateContent>
  <xr:revisionPtr revIDLastSave="0" documentId="13_ncr:1_{4172DB4A-2EB6-4623-A599-3B38F95EB72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1" l="1"/>
  <c r="B101" i="1" l="1"/>
  <c r="B102" i="1"/>
  <c r="B99" i="1" l="1"/>
  <c r="C103" i="1"/>
  <c r="D103" i="1" s="1"/>
  <c r="B100" i="1"/>
  <c r="B98" i="1" l="1"/>
  <c r="B97" i="1" l="1"/>
  <c r="B96" i="1" l="1"/>
  <c r="B95" i="1" l="1"/>
  <c r="B94" i="1" l="1"/>
  <c r="C99" i="1"/>
  <c r="D99" i="1" s="1"/>
  <c r="B93" i="1" l="1"/>
  <c r="B91" i="1" l="1"/>
  <c r="B92" i="1"/>
  <c r="B90" i="1" l="1"/>
  <c r="C94" i="1" l="1"/>
  <c r="D94" i="1" s="1"/>
  <c r="B89" i="1"/>
  <c r="B88" i="1"/>
  <c r="B87" i="1"/>
  <c r="B86" i="1"/>
  <c r="B85" i="1"/>
  <c r="C90" i="1" l="1"/>
  <c r="D90" i="1" s="1"/>
  <c r="B84" i="1"/>
  <c r="B83" i="1" l="1"/>
  <c r="B82" i="1"/>
  <c r="B81" i="1"/>
  <c r="C86" i="1"/>
  <c r="D86" i="1" s="1"/>
  <c r="B80" i="1" l="1"/>
  <c r="B79" i="1" l="1"/>
  <c r="B78" i="1" l="1"/>
  <c r="B77" i="1"/>
  <c r="C81" i="1" l="1"/>
  <c r="D81" i="1" s="1"/>
  <c r="B76" i="1" l="1"/>
  <c r="B75" i="1" l="1"/>
  <c r="B74" i="1"/>
  <c r="B73" i="1"/>
  <c r="C77" i="1" l="1"/>
  <c r="D77" i="1" s="1"/>
  <c r="B71" i="1"/>
  <c r="B72" i="1"/>
  <c r="B70" i="1" l="1"/>
  <c r="B69" i="1"/>
  <c r="C72" i="1" s="1"/>
  <c r="D72" i="1" s="1"/>
  <c r="B68" i="1"/>
  <c r="B67" i="1"/>
  <c r="B66" i="1"/>
  <c r="C68" i="1" l="1"/>
  <c r="D68" i="1" s="1"/>
  <c r="B65" i="1"/>
  <c r="B64" i="1" l="1"/>
  <c r="B63" i="1" l="1"/>
  <c r="B62" i="1" l="1"/>
  <c r="B61" i="1"/>
  <c r="C64" i="1" l="1"/>
  <c r="D64" i="1" s="1"/>
  <c r="B60" i="1"/>
  <c r="B59" i="1"/>
  <c r="B58" i="1"/>
  <c r="B57" i="1" l="1"/>
  <c r="B56" i="1"/>
  <c r="B55" i="1"/>
  <c r="B54" i="1"/>
  <c r="B53" i="1"/>
  <c r="C59" i="1" l="1"/>
  <c r="C55" i="1"/>
  <c r="B52" i="1"/>
  <c r="B51" i="1"/>
  <c r="B50" i="1" l="1"/>
  <c r="B49" i="1" l="1"/>
  <c r="B48" i="1" l="1"/>
  <c r="C51" i="1" l="1"/>
  <c r="B47" i="1"/>
  <c r="B46" i="1"/>
  <c r="B45" i="1" l="1"/>
  <c r="B44" i="1" l="1"/>
  <c r="B43" i="1" l="1"/>
  <c r="C46" i="1" s="1"/>
  <c r="B42" i="1"/>
  <c r="B41" i="1" l="1"/>
  <c r="B40" i="1"/>
  <c r="B39" i="1"/>
  <c r="B38" i="1"/>
  <c r="C42" i="1" l="1"/>
  <c r="B37" i="1"/>
  <c r="B36" i="1" l="1"/>
  <c r="B35" i="1" l="1"/>
  <c r="C38" i="1" s="1"/>
  <c r="B34" i="1"/>
  <c r="B33" i="1" l="1"/>
  <c r="B32" i="1"/>
  <c r="B31" i="1"/>
  <c r="B30" i="1"/>
  <c r="C33" i="1"/>
  <c r="B29" i="1" l="1"/>
  <c r="B28" i="1" l="1"/>
  <c r="B27" i="1" l="1"/>
  <c r="B26" i="1"/>
  <c r="B25" i="1"/>
  <c r="B24" i="1"/>
  <c r="C29" i="1" l="1"/>
  <c r="B23" i="1"/>
  <c r="B22" i="1"/>
  <c r="B21" i="1"/>
  <c r="B20" i="1"/>
  <c r="B19" i="1"/>
  <c r="B18" i="1"/>
  <c r="C24" i="1" l="1"/>
  <c r="B17" i="1"/>
  <c r="C20" i="1" s="1"/>
  <c r="B16" i="1"/>
  <c r="B15" i="1"/>
  <c r="B14" i="1"/>
  <c r="B13" i="1" l="1"/>
  <c r="C16" i="1" s="1"/>
  <c r="B12" i="1"/>
  <c r="B11" i="1" l="1"/>
  <c r="B10" i="1"/>
  <c r="B9" i="1"/>
  <c r="B9" i="2"/>
  <c r="B8" i="2"/>
  <c r="B7" i="2"/>
  <c r="B6" i="2"/>
  <c r="B8" i="1"/>
  <c r="C11" i="1" s="1"/>
  <c r="B7" i="1"/>
  <c r="B6" i="1"/>
  <c r="B5" i="1"/>
  <c r="B4" i="1"/>
  <c r="C7" i="1" l="1"/>
  <c r="C9" i="2"/>
  <c r="E3" i="1" l="1"/>
  <c r="B5" i="2"/>
  <c r="B4" i="2"/>
  <c r="B3" i="2"/>
  <c r="A4" i="2"/>
  <c r="A5" i="2" s="1"/>
  <c r="D55" i="1" l="1"/>
  <c r="D59" i="1"/>
  <c r="D51" i="1"/>
  <c r="D46" i="1"/>
  <c r="D42" i="1"/>
  <c r="D38" i="1"/>
  <c r="D33" i="1"/>
  <c r="D29" i="1"/>
  <c r="D24" i="1"/>
  <c r="D20" i="1"/>
  <c r="D16" i="1"/>
  <c r="D11" i="1"/>
  <c r="D7" i="1"/>
</calcChain>
</file>

<file path=xl/sharedStrings.xml><?xml version="1.0" encoding="utf-8"?>
<sst xmlns="http://schemas.openxmlformats.org/spreadsheetml/2006/main" count="10" uniqueCount="9">
  <si>
    <t>Week Ending</t>
  </si>
  <si>
    <t>Monthly Performance Price Index (MPPI)</t>
  </si>
  <si>
    <t>BPI =</t>
  </si>
  <si>
    <t>Base Price Index (BPI)</t>
  </si>
  <si>
    <t>Average Selling Prices Asphalt Cement US$/ST</t>
  </si>
  <si>
    <t>Monthly MPPI/BPI Ratio (Min = 0.4, Max = 1.6)</t>
  </si>
  <si>
    <t>Week Ending (Saturday)</t>
  </si>
  <si>
    <t>Project Name: 6982AF23C000020, AZ FLAP SR 261(1) Eagar to Crescent Lake                                       Rocky Mountain Region</t>
  </si>
  <si>
    <t>Project Name: AZ FLAP SR261(1), Eagar to Crescent Lake                          Rocky Mountain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</si>
</sst>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2" x14ac:knownFonts="1">
    <font>
      <sz val="1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164" fontId="0" fillId="0" borderId="3" xfId="0" applyNumberFormat="1" applyBorder="1"/>
    <xf numFmtId="0" fontId="0" fillId="2" borderId="3" xfId="0" applyFill="1" applyBorder="1"/>
    <xf numFmtId="2" fontId="0" fillId="0" borderId="3" xfId="0" applyNumberFormat="1" applyBorder="1"/>
    <xf numFmtId="0" fontId="0" fillId="2" borderId="10" xfId="0" applyFill="1" applyBorder="1"/>
    <xf numFmtId="0" fontId="0" fillId="2" borderId="11" xfId="0" applyFill="1" applyBorder="1"/>
    <xf numFmtId="0" fontId="1" fillId="3" borderId="4" xfId="0" applyFont="1" applyFill="1" applyBorder="1" applyAlignment="1">
      <alignment horizontal="right" wrapText="1"/>
    </xf>
    <xf numFmtId="165" fontId="1" fillId="3" borderId="6" xfId="0" applyNumberFormat="1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5" xfId="0" applyFill="1" applyBorder="1"/>
    <xf numFmtId="2" fontId="0" fillId="0" borderId="7" xfId="0" applyNumberFormat="1" applyBorder="1"/>
    <xf numFmtId="0" fontId="1" fillId="0" borderId="2" xfId="0" applyFont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/>
    </xf>
    <xf numFmtId="2" fontId="0" fillId="0" borderId="5" xfId="0" applyNumberFormat="1" applyBorder="1"/>
    <xf numFmtId="166" fontId="0" fillId="0" borderId="5" xfId="0" applyNumberFormat="1" applyBorder="1"/>
    <xf numFmtId="166" fontId="0" fillId="0" borderId="3" xfId="0" applyNumberFormat="1" applyBorder="1"/>
    <xf numFmtId="166" fontId="0" fillId="0" borderId="7" xfId="0" applyNumberFormat="1" applyBorder="1"/>
    <xf numFmtId="0" fontId="1" fillId="0" borderId="1" xfId="0" applyFont="1" applyBorder="1" applyAlignment="1">
      <alignment horizontal="center"/>
    </xf>
    <xf numFmtId="0" fontId="1" fillId="4" borderId="8" xfId="0" applyFont="1" applyFill="1" applyBorder="1" applyAlignment="1">
      <alignment horizontal="centerContinuous" vertical="center" wrapText="1"/>
    </xf>
    <xf numFmtId="0" fontId="0" fillId="4" borderId="9" xfId="0" applyFill="1" applyBorder="1" applyAlignment="1">
      <alignment horizontal="centerContinuous" vertical="center" wrapText="1"/>
    </xf>
    <xf numFmtId="0" fontId="0" fillId="4" borderId="11" xfId="0" applyFill="1" applyBorder="1" applyAlignment="1">
      <alignment horizontal="centerContinuous" vertical="center" wrapText="1"/>
    </xf>
    <xf numFmtId="164" fontId="0" fillId="0" borderId="5" xfId="0" quotePrefix="1" applyNumberFormat="1" applyBorder="1"/>
    <xf numFmtId="164" fontId="0" fillId="0" borderId="3" xfId="0" quotePrefix="1" applyNumberFormat="1" applyBorder="1"/>
    <xf numFmtId="2" fontId="0" fillId="0" borderId="0" xfId="0" applyNumberFormat="1" applyBorder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2" fontId="0" fillId="0" borderId="0" xfId="0" applyNumberFormat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165" fontId="0" fillId="2" borderId="15" xfId="0" applyNumberFormat="1" applyFill="1" applyBorder="1"/>
    <xf numFmtId="165" fontId="0" fillId="2" borderId="10" xfId="0" applyNumberFormat="1" applyFill="1" applyBorder="1"/>
    <xf numFmtId="165" fontId="0" fillId="0" borderId="4" xfId="0" applyNumberFormat="1" applyBorder="1"/>
    <xf numFmtId="165" fontId="0" fillId="0" borderId="6" xfId="0" applyNumberFormat="1" applyBorder="1"/>
    <xf numFmtId="0" fontId="0" fillId="2" borderId="8" xfId="0" applyFill="1" applyBorder="1"/>
    <xf numFmtId="0" fontId="0" fillId="2" borderId="11" xfId="0" applyFill="1" applyBorder="1"/>
    <xf numFmtId="0" fontId="0" fillId="2" borderId="8" xfId="0" applyFill="1" applyBorder="1" applyAlignment="1"/>
    <xf numFmtId="0" fontId="0" fillId="2" borderId="11" xfId="0" applyFill="1" applyBorder="1" applyAlignment="1"/>
    <xf numFmtId="165" fontId="0" fillId="2" borderId="15" xfId="0" applyNumberFormat="1" applyFill="1" applyBorder="1" applyAlignment="1"/>
    <xf numFmtId="165" fontId="0" fillId="2" borderId="10" xfId="0" applyNumberFormat="1" applyFill="1" applyBorder="1" applyAlignment="1"/>
    <xf numFmtId="165" fontId="0" fillId="0" borderId="4" xfId="0" applyNumberFormat="1" applyFill="1" applyBorder="1" applyAlignment="1"/>
    <xf numFmtId="165" fontId="0" fillId="0" borderId="6" xfId="0" applyNumberFormat="1" applyFill="1" applyBorder="1" applyAlignment="1"/>
    <xf numFmtId="0" fontId="1" fillId="4" borderId="12" xfId="0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3" borderId="7" xfId="0" applyFill="1" applyBorder="1" applyAlignment="1">
      <alignment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3"/>
  <sheetViews>
    <sheetView tabSelected="1" workbookViewId="0">
      <pane ySplit="3" topLeftCell="A85" activePane="bottomLeft" state="frozen"/>
      <selection pane="bottomLeft" activeCell="G91" sqref="G91"/>
    </sheetView>
  </sheetViews>
  <sheetFormatPr defaultRowHeight="12.5" x14ac:dyDescent="0.25"/>
  <cols>
    <col min="1" max="1" width="22.7265625" bestFit="1" customWidth="1"/>
    <col min="2" max="2" width="15.26953125" customWidth="1"/>
    <col min="3" max="3" width="18.26953125" customWidth="1"/>
    <col min="4" max="4" width="13.453125" customWidth="1"/>
    <col min="5" max="5" width="8.7265625" customWidth="1"/>
    <col min="10" max="10" width="9.26953125" customWidth="1"/>
  </cols>
  <sheetData>
    <row r="1" spans="1:15" ht="29.25" customHeight="1" thickBot="1" x14ac:dyDescent="0.3">
      <c r="A1" s="51" t="s">
        <v>7</v>
      </c>
      <c r="B1" s="52"/>
      <c r="C1" s="52"/>
      <c r="D1" s="52"/>
      <c r="E1" s="53"/>
    </row>
    <row r="2" spans="1:15" ht="26.25" customHeight="1" x14ac:dyDescent="0.3">
      <c r="A2" s="54" t="s">
        <v>6</v>
      </c>
      <c r="B2" s="60" t="s">
        <v>4</v>
      </c>
      <c r="C2" s="58" t="s">
        <v>1</v>
      </c>
      <c r="D2" s="56" t="s">
        <v>5</v>
      </c>
      <c r="E2" s="57"/>
    </row>
    <row r="3" spans="1:15" ht="15.75" customHeight="1" thickBot="1" x14ac:dyDescent="0.35">
      <c r="A3" s="55"/>
      <c r="B3" s="61"/>
      <c r="C3" s="59"/>
      <c r="D3" s="7" t="s">
        <v>2</v>
      </c>
      <c r="E3" s="8">
        <f>BPI!C9</f>
        <v>627.5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6">
        <v>44961</v>
      </c>
      <c r="B4" s="4">
        <f t="shared" ref="B4:B6" si="0">(575+680)/2</f>
        <v>627.5</v>
      </c>
      <c r="C4" s="11"/>
      <c r="D4" s="43"/>
      <c r="E4" s="44"/>
    </row>
    <row r="5" spans="1:15" x14ac:dyDescent="0.25">
      <c r="A5" s="17">
        <v>44968</v>
      </c>
      <c r="B5" s="4">
        <f t="shared" si="0"/>
        <v>627.5</v>
      </c>
      <c r="C5" s="3"/>
      <c r="D5" s="39"/>
      <c r="E5" s="40"/>
    </row>
    <row r="6" spans="1:15" x14ac:dyDescent="0.25">
      <c r="A6" s="17">
        <v>44975</v>
      </c>
      <c r="B6" s="4">
        <f t="shared" si="0"/>
        <v>627.5</v>
      </c>
      <c r="C6" s="3"/>
      <c r="D6" s="39"/>
      <c r="E6" s="40"/>
    </row>
    <row r="7" spans="1:15" ht="13" thickBot="1" x14ac:dyDescent="0.3">
      <c r="A7" s="18">
        <v>44982</v>
      </c>
      <c r="B7" s="12">
        <f t="shared" ref="B7:B13" si="1">(575+680)/2</f>
        <v>627.5</v>
      </c>
      <c r="C7" s="12">
        <f>SUM(B4:B7)/COUNT(B4:B7)</f>
        <v>627.5</v>
      </c>
      <c r="D7" s="41">
        <f>C7/E$3</f>
        <v>1</v>
      </c>
      <c r="E7" s="42"/>
    </row>
    <row r="8" spans="1:15" x14ac:dyDescent="0.25">
      <c r="A8" s="16">
        <v>44989</v>
      </c>
      <c r="B8" s="4">
        <f t="shared" si="1"/>
        <v>627.5</v>
      </c>
      <c r="C8" s="11"/>
      <c r="D8" s="43"/>
      <c r="E8" s="44"/>
    </row>
    <row r="9" spans="1:15" x14ac:dyDescent="0.25">
      <c r="A9" s="17">
        <v>44996</v>
      </c>
      <c r="B9" s="4">
        <f t="shared" si="1"/>
        <v>627.5</v>
      </c>
      <c r="C9" s="3"/>
      <c r="D9" s="39"/>
      <c r="E9" s="40"/>
    </row>
    <row r="10" spans="1:15" x14ac:dyDescent="0.25">
      <c r="A10" s="17">
        <v>45003</v>
      </c>
      <c r="B10" s="4">
        <f t="shared" si="1"/>
        <v>627.5</v>
      </c>
      <c r="C10" s="3"/>
      <c r="D10" s="39"/>
      <c r="E10" s="40"/>
    </row>
    <row r="11" spans="1:15" ht="13" thickBot="1" x14ac:dyDescent="0.3">
      <c r="A11" s="18">
        <v>45010</v>
      </c>
      <c r="B11" s="12">
        <f t="shared" si="1"/>
        <v>627.5</v>
      </c>
      <c r="C11" s="12">
        <f>SUM(B8:B11)/COUNT(B8:B11)</f>
        <v>627.5</v>
      </c>
      <c r="D11" s="41">
        <f>C11/E$3</f>
        <v>1</v>
      </c>
      <c r="E11" s="42"/>
    </row>
    <row r="12" spans="1:15" x14ac:dyDescent="0.25">
      <c r="A12" s="23">
        <v>45017</v>
      </c>
      <c r="B12" s="15">
        <f t="shared" si="1"/>
        <v>627.5</v>
      </c>
      <c r="C12" s="11"/>
      <c r="D12" s="43"/>
      <c r="E12" s="44"/>
    </row>
    <row r="13" spans="1:15" x14ac:dyDescent="0.25">
      <c r="A13" s="24">
        <v>45024</v>
      </c>
      <c r="B13" s="4">
        <f t="shared" si="1"/>
        <v>627.5</v>
      </c>
      <c r="C13" s="3"/>
      <c r="D13" s="39"/>
      <c r="E13" s="40"/>
    </row>
    <row r="14" spans="1:15" x14ac:dyDescent="0.25">
      <c r="A14" s="24">
        <v>45031</v>
      </c>
      <c r="B14" s="4">
        <f>(575+680)/2</f>
        <v>627.5</v>
      </c>
      <c r="C14" s="3"/>
      <c r="D14" s="39"/>
      <c r="E14" s="40"/>
    </row>
    <row r="15" spans="1:15" x14ac:dyDescent="0.25">
      <c r="A15" s="17">
        <v>45038</v>
      </c>
      <c r="B15" s="4">
        <f>(575+680)/2</f>
        <v>627.5</v>
      </c>
      <c r="C15" s="3"/>
      <c r="D15" s="39"/>
      <c r="E15" s="40"/>
    </row>
    <row r="16" spans="1:15" ht="13" thickBot="1" x14ac:dyDescent="0.3">
      <c r="A16" s="18">
        <v>45045</v>
      </c>
      <c r="B16" s="12">
        <f>(575+680)/2</f>
        <v>627.5</v>
      </c>
      <c r="C16" s="12">
        <f>SUM(B13:B16)/COUNT(B13:B16)</f>
        <v>627.5</v>
      </c>
      <c r="D16" s="41">
        <f>C16/E$3</f>
        <v>1</v>
      </c>
      <c r="E16" s="42"/>
    </row>
    <row r="17" spans="1:5" x14ac:dyDescent="0.25">
      <c r="A17" s="16">
        <v>45052</v>
      </c>
      <c r="B17" s="4">
        <f>(570+625)/2</f>
        <v>597.5</v>
      </c>
      <c r="C17" s="11"/>
      <c r="D17" s="43"/>
      <c r="E17" s="44"/>
    </row>
    <row r="18" spans="1:5" x14ac:dyDescent="0.25">
      <c r="A18" s="17">
        <v>45059</v>
      </c>
      <c r="B18" s="4">
        <f>(570+625)/2</f>
        <v>597.5</v>
      </c>
      <c r="C18" s="3"/>
      <c r="D18" s="39"/>
      <c r="E18" s="40"/>
    </row>
    <row r="19" spans="1:5" x14ac:dyDescent="0.25">
      <c r="A19" s="17">
        <v>45066</v>
      </c>
      <c r="B19" s="4">
        <f>(570+625)/2</f>
        <v>597.5</v>
      </c>
      <c r="C19" s="3"/>
      <c r="D19" s="39"/>
      <c r="E19" s="40"/>
    </row>
    <row r="20" spans="1:5" ht="13" thickBot="1" x14ac:dyDescent="0.3">
      <c r="A20" s="18">
        <v>45073</v>
      </c>
      <c r="B20" s="12">
        <f>(570+625)/2</f>
        <v>597.5</v>
      </c>
      <c r="C20" s="12">
        <f>SUM(B17:B20)/COUNT(B17:B20)</f>
        <v>597.5</v>
      </c>
      <c r="D20" s="41">
        <f>C20/E$3</f>
        <v>0.952191235059761</v>
      </c>
      <c r="E20" s="42"/>
    </row>
    <row r="21" spans="1:5" x14ac:dyDescent="0.25">
      <c r="A21" s="16">
        <v>45080</v>
      </c>
      <c r="B21" s="4">
        <f>(550+625)/2</f>
        <v>587.5</v>
      </c>
      <c r="C21" s="11"/>
      <c r="D21" s="43"/>
      <c r="E21" s="44"/>
    </row>
    <row r="22" spans="1:5" x14ac:dyDescent="0.25">
      <c r="A22" s="17">
        <v>45087</v>
      </c>
      <c r="B22" s="4">
        <f>(550+625)/2</f>
        <v>587.5</v>
      </c>
      <c r="C22" s="3"/>
      <c r="D22" s="39"/>
      <c r="E22" s="40"/>
    </row>
    <row r="23" spans="1:5" x14ac:dyDescent="0.25">
      <c r="A23" s="17">
        <v>45094</v>
      </c>
      <c r="B23" s="4">
        <f>(550+625)/2</f>
        <v>587.5</v>
      </c>
      <c r="C23" s="3"/>
      <c r="D23" s="39"/>
      <c r="E23" s="40"/>
    </row>
    <row r="24" spans="1:5" ht="13" thickBot="1" x14ac:dyDescent="0.3">
      <c r="A24" s="18">
        <v>45101</v>
      </c>
      <c r="B24" s="12">
        <f>(550+625)/2</f>
        <v>587.5</v>
      </c>
      <c r="C24" s="12">
        <f>SUM(B21:B24)/COUNT(B21:B24)</f>
        <v>587.5</v>
      </c>
      <c r="D24" s="41">
        <f>C24/E$3</f>
        <v>0.93625498007968122</v>
      </c>
      <c r="E24" s="42"/>
    </row>
    <row r="25" spans="1:5" x14ac:dyDescent="0.25">
      <c r="A25" s="23">
        <v>45108</v>
      </c>
      <c r="B25" s="25">
        <f t="shared" ref="B25:B33" si="2">(540+625)/2</f>
        <v>582.5</v>
      </c>
      <c r="C25" s="11"/>
      <c r="D25" s="43"/>
      <c r="E25" s="44"/>
    </row>
    <row r="26" spans="1:5" x14ac:dyDescent="0.25">
      <c r="A26" s="24">
        <v>45115</v>
      </c>
      <c r="B26" s="4">
        <f t="shared" si="2"/>
        <v>582.5</v>
      </c>
      <c r="C26" s="3"/>
      <c r="D26" s="39"/>
      <c r="E26" s="40"/>
    </row>
    <row r="27" spans="1:5" x14ac:dyDescent="0.25">
      <c r="A27" s="24">
        <v>45122</v>
      </c>
      <c r="B27" s="4">
        <f t="shared" si="2"/>
        <v>582.5</v>
      </c>
      <c r="C27" s="3"/>
      <c r="D27" s="39"/>
      <c r="E27" s="40"/>
    </row>
    <row r="28" spans="1:5" x14ac:dyDescent="0.25">
      <c r="A28" s="17">
        <v>45129</v>
      </c>
      <c r="B28" s="4">
        <f t="shared" si="2"/>
        <v>582.5</v>
      </c>
      <c r="C28" s="3"/>
      <c r="D28" s="39"/>
      <c r="E28" s="40"/>
    </row>
    <row r="29" spans="1:5" ht="13" thickBot="1" x14ac:dyDescent="0.3">
      <c r="A29" s="18">
        <v>45136</v>
      </c>
      <c r="B29" s="12">
        <f t="shared" si="2"/>
        <v>582.5</v>
      </c>
      <c r="C29" s="12">
        <f>SUM(B26:B29)/COUNT(B26:B29)</f>
        <v>582.5</v>
      </c>
      <c r="D29" s="41">
        <f>C29/E$3</f>
        <v>0.92828685258964139</v>
      </c>
      <c r="E29" s="42"/>
    </row>
    <row r="30" spans="1:5" x14ac:dyDescent="0.25">
      <c r="A30" s="16">
        <v>45143</v>
      </c>
      <c r="B30" s="25">
        <f t="shared" si="2"/>
        <v>582.5</v>
      </c>
      <c r="C30" s="11"/>
      <c r="D30" s="43"/>
      <c r="E30" s="44"/>
    </row>
    <row r="31" spans="1:5" x14ac:dyDescent="0.25">
      <c r="A31" s="17">
        <v>45150</v>
      </c>
      <c r="B31" s="25">
        <f t="shared" si="2"/>
        <v>582.5</v>
      </c>
      <c r="C31" s="3"/>
      <c r="D31" s="39"/>
      <c r="E31" s="40"/>
    </row>
    <row r="32" spans="1:5" x14ac:dyDescent="0.25">
      <c r="A32" s="17">
        <v>45157</v>
      </c>
      <c r="B32" s="25">
        <f t="shared" si="2"/>
        <v>582.5</v>
      </c>
      <c r="C32" s="3"/>
      <c r="D32" s="39"/>
      <c r="E32" s="40"/>
    </row>
    <row r="33" spans="1:5" ht="13" thickBot="1" x14ac:dyDescent="0.3">
      <c r="A33" s="18">
        <v>45164</v>
      </c>
      <c r="B33" s="12">
        <f t="shared" si="2"/>
        <v>582.5</v>
      </c>
      <c r="C33" s="12">
        <f>SUM(B30:B33)/COUNT(B30:B33)</f>
        <v>582.5</v>
      </c>
      <c r="D33" s="41">
        <f>C33/E$3</f>
        <v>0.92828685258964139</v>
      </c>
      <c r="E33" s="42"/>
    </row>
    <row r="34" spans="1:5" x14ac:dyDescent="0.25">
      <c r="A34" s="23">
        <v>45171</v>
      </c>
      <c r="B34" s="25">
        <f t="shared" ref="B34:B42" si="3">(540+625)/2</f>
        <v>582.5</v>
      </c>
      <c r="C34" s="11"/>
      <c r="D34" s="43"/>
      <c r="E34" s="44"/>
    </row>
    <row r="35" spans="1:5" x14ac:dyDescent="0.25">
      <c r="A35" s="24">
        <v>45178</v>
      </c>
      <c r="B35" s="25">
        <f t="shared" si="3"/>
        <v>582.5</v>
      </c>
      <c r="C35" s="3"/>
      <c r="D35" s="39"/>
      <c r="E35" s="40"/>
    </row>
    <row r="36" spans="1:5" x14ac:dyDescent="0.25">
      <c r="A36" s="24">
        <v>45185</v>
      </c>
      <c r="B36" s="25">
        <f t="shared" si="3"/>
        <v>582.5</v>
      </c>
      <c r="C36" s="3"/>
      <c r="D36" s="39"/>
      <c r="E36" s="40"/>
    </row>
    <row r="37" spans="1:5" x14ac:dyDescent="0.25">
      <c r="A37" s="17">
        <v>45192</v>
      </c>
      <c r="B37" s="25">
        <f t="shared" si="3"/>
        <v>582.5</v>
      </c>
      <c r="C37" s="3"/>
      <c r="D37" s="39"/>
      <c r="E37" s="40"/>
    </row>
    <row r="38" spans="1:5" ht="13" thickBot="1" x14ac:dyDescent="0.3">
      <c r="A38" s="18">
        <v>45199</v>
      </c>
      <c r="B38" s="28">
        <f t="shared" si="3"/>
        <v>582.5</v>
      </c>
      <c r="C38" s="12">
        <f>SUM(B35:B38)/COUNT(B35:B38)</f>
        <v>582.5</v>
      </c>
      <c r="D38" s="41">
        <f>C38/E$3</f>
        <v>0.92828685258964139</v>
      </c>
      <c r="E38" s="42"/>
    </row>
    <row r="39" spans="1:5" x14ac:dyDescent="0.25">
      <c r="A39" s="29">
        <v>45206</v>
      </c>
      <c r="B39" s="25">
        <f t="shared" si="3"/>
        <v>582.5</v>
      </c>
      <c r="C39" s="27"/>
      <c r="D39" s="45"/>
      <c r="E39" s="46"/>
    </row>
    <row r="40" spans="1:5" x14ac:dyDescent="0.25">
      <c r="A40" s="30">
        <v>45213</v>
      </c>
      <c r="B40" s="25">
        <f t="shared" si="3"/>
        <v>582.5</v>
      </c>
      <c r="C40" s="26"/>
      <c r="D40" s="47"/>
      <c r="E40" s="48"/>
    </row>
    <row r="41" spans="1:5" x14ac:dyDescent="0.25">
      <c r="A41" s="30">
        <v>45220</v>
      </c>
      <c r="B41" s="25">
        <f t="shared" si="3"/>
        <v>582.5</v>
      </c>
      <c r="C41" s="26"/>
      <c r="D41" s="47"/>
      <c r="E41" s="48"/>
    </row>
    <row r="42" spans="1:5" ht="13" thickBot="1" x14ac:dyDescent="0.3">
      <c r="A42" s="31">
        <v>45227</v>
      </c>
      <c r="B42" s="28">
        <f t="shared" si="3"/>
        <v>582.5</v>
      </c>
      <c r="C42" s="28">
        <f>SUM(B39:B42)/COUNT(B39:B42)</f>
        <v>582.5</v>
      </c>
      <c r="D42" s="49">
        <f>C42/E$3</f>
        <v>0.92828685258964139</v>
      </c>
      <c r="E42" s="50"/>
    </row>
    <row r="43" spans="1:5" x14ac:dyDescent="0.25">
      <c r="A43" s="16">
        <v>45234</v>
      </c>
      <c r="B43" s="25">
        <f t="shared" ref="B43:B48" si="4">(540+625)/2</f>
        <v>582.5</v>
      </c>
      <c r="C43" s="27"/>
      <c r="D43" s="43"/>
      <c r="E43" s="44"/>
    </row>
    <row r="44" spans="1:5" x14ac:dyDescent="0.25">
      <c r="A44" s="17">
        <v>45241</v>
      </c>
      <c r="B44" s="25">
        <f t="shared" si="4"/>
        <v>582.5</v>
      </c>
      <c r="C44" s="26"/>
      <c r="D44" s="39"/>
      <c r="E44" s="40"/>
    </row>
    <row r="45" spans="1:5" x14ac:dyDescent="0.25">
      <c r="A45" s="17">
        <v>45248</v>
      </c>
      <c r="B45" s="25">
        <f t="shared" si="4"/>
        <v>582.5</v>
      </c>
      <c r="C45" s="26"/>
      <c r="D45" s="39"/>
      <c r="E45" s="40"/>
    </row>
    <row r="46" spans="1:5" ht="13" thickBot="1" x14ac:dyDescent="0.3">
      <c r="A46" s="18">
        <v>45255</v>
      </c>
      <c r="B46" s="28">
        <f t="shared" si="4"/>
        <v>582.5</v>
      </c>
      <c r="C46" s="28">
        <f>SUM(B43:B46)/COUNT(B43:B46)</f>
        <v>582.5</v>
      </c>
      <c r="D46" s="41">
        <f>C46/E$3</f>
        <v>0.92828685258964139</v>
      </c>
      <c r="E46" s="42"/>
    </row>
    <row r="47" spans="1:5" x14ac:dyDescent="0.25">
      <c r="A47" s="29">
        <v>45262</v>
      </c>
      <c r="B47" s="25">
        <f t="shared" si="4"/>
        <v>582.5</v>
      </c>
      <c r="C47" s="27"/>
      <c r="D47" s="43"/>
      <c r="E47" s="44"/>
    </row>
    <row r="48" spans="1:5" x14ac:dyDescent="0.25">
      <c r="A48" s="30">
        <v>45269</v>
      </c>
      <c r="B48" s="25">
        <f t="shared" si="4"/>
        <v>582.5</v>
      </c>
      <c r="C48" s="26"/>
      <c r="D48" s="39"/>
      <c r="E48" s="40"/>
    </row>
    <row r="49" spans="1:5" x14ac:dyDescent="0.25">
      <c r="A49" s="30">
        <v>45276</v>
      </c>
      <c r="B49" s="25">
        <f>(540+625)/2</f>
        <v>582.5</v>
      </c>
      <c r="C49" s="26"/>
      <c r="D49" s="39"/>
      <c r="E49" s="40"/>
    </row>
    <row r="50" spans="1:5" x14ac:dyDescent="0.25">
      <c r="A50" s="17">
        <v>45283</v>
      </c>
      <c r="B50" s="25">
        <f>(540+625)/2</f>
        <v>582.5</v>
      </c>
      <c r="C50" s="26"/>
      <c r="D50" s="39"/>
      <c r="E50" s="40"/>
    </row>
    <row r="51" spans="1:5" ht="13" thickBot="1" x14ac:dyDescent="0.3">
      <c r="A51" s="18">
        <v>45290</v>
      </c>
      <c r="B51" s="28">
        <f>(540+625)/2</f>
        <v>582.5</v>
      </c>
      <c r="C51" s="28">
        <f>SUM(B48:B51)/COUNT(B48:B51)</f>
        <v>582.5</v>
      </c>
      <c r="D51" s="41">
        <f>C51/E$3</f>
        <v>0.92828685258964139</v>
      </c>
      <c r="E51" s="42"/>
    </row>
    <row r="52" spans="1:5" x14ac:dyDescent="0.25">
      <c r="A52" s="16">
        <v>45297</v>
      </c>
      <c r="B52" s="25">
        <f>(540+600)/2</f>
        <v>570</v>
      </c>
      <c r="C52" s="27"/>
      <c r="D52" s="43"/>
      <c r="E52" s="44"/>
    </row>
    <row r="53" spans="1:5" x14ac:dyDescent="0.25">
      <c r="A53" s="17">
        <v>45304</v>
      </c>
      <c r="B53" s="25">
        <f>(540+600)/2</f>
        <v>570</v>
      </c>
      <c r="C53" s="26"/>
      <c r="D53" s="39"/>
      <c r="E53" s="40"/>
    </row>
    <row r="54" spans="1:5" x14ac:dyDescent="0.25">
      <c r="A54" s="17">
        <v>45311</v>
      </c>
      <c r="B54" s="25">
        <f>(550+600)/2</f>
        <v>575</v>
      </c>
      <c r="C54" s="26"/>
      <c r="D54" s="39"/>
      <c r="E54" s="40"/>
    </row>
    <row r="55" spans="1:5" ht="13" thickBot="1" x14ac:dyDescent="0.3">
      <c r="A55" s="18">
        <v>45318</v>
      </c>
      <c r="B55" s="28">
        <f>(540+600)/2</f>
        <v>570</v>
      </c>
      <c r="C55" s="28">
        <f>SUM(B52:B55)/COUNT(B52:B55)</f>
        <v>571.25</v>
      </c>
      <c r="D55" s="41">
        <f>C55/E$3</f>
        <v>0.91035856573705176</v>
      </c>
      <c r="E55" s="42"/>
    </row>
    <row r="56" spans="1:5" x14ac:dyDescent="0.25">
      <c r="A56" s="29">
        <v>45325</v>
      </c>
      <c r="B56" s="25">
        <f>(530+600)/2</f>
        <v>565</v>
      </c>
      <c r="C56" s="27"/>
      <c r="D56" s="43"/>
      <c r="E56" s="44"/>
    </row>
    <row r="57" spans="1:5" x14ac:dyDescent="0.25">
      <c r="A57" s="30">
        <v>45332</v>
      </c>
      <c r="B57" s="25">
        <f>(530+600)/2</f>
        <v>565</v>
      </c>
      <c r="C57" s="26"/>
      <c r="D57" s="39"/>
      <c r="E57" s="40"/>
    </row>
    <row r="58" spans="1:5" x14ac:dyDescent="0.25">
      <c r="A58" s="30">
        <v>45339</v>
      </c>
      <c r="B58" s="25">
        <f>(530+600)/2</f>
        <v>565</v>
      </c>
      <c r="C58" s="26"/>
      <c r="D58" s="39"/>
      <c r="E58" s="40"/>
    </row>
    <row r="59" spans="1:5" ht="13" thickBot="1" x14ac:dyDescent="0.3">
      <c r="A59" s="31">
        <v>45346</v>
      </c>
      <c r="B59" s="28">
        <f>(530+600)/2</f>
        <v>565</v>
      </c>
      <c r="C59" s="28">
        <f>SUM(B56:B59)/COUNT(B56:B59)</f>
        <v>565</v>
      </c>
      <c r="D59" s="41">
        <f>C59/E$3</f>
        <v>0.90039840637450197</v>
      </c>
      <c r="E59" s="42"/>
    </row>
    <row r="60" spans="1:5" x14ac:dyDescent="0.25">
      <c r="A60" s="29">
        <v>45353</v>
      </c>
      <c r="B60" s="25">
        <f>(530+600)/2</f>
        <v>565</v>
      </c>
      <c r="C60" s="27"/>
      <c r="D60" s="43"/>
      <c r="E60" s="44"/>
    </row>
    <row r="61" spans="1:5" x14ac:dyDescent="0.25">
      <c r="A61" s="30">
        <v>45360</v>
      </c>
      <c r="B61" s="25">
        <f>(510+600)/2</f>
        <v>555</v>
      </c>
      <c r="C61" s="26"/>
      <c r="D61" s="39"/>
      <c r="E61" s="40"/>
    </row>
    <row r="62" spans="1:5" x14ac:dyDescent="0.25">
      <c r="A62" s="30">
        <v>45367</v>
      </c>
      <c r="B62" s="25">
        <f>(510+600)/2</f>
        <v>555</v>
      </c>
      <c r="C62" s="26"/>
      <c r="D62" s="39"/>
      <c r="E62" s="40"/>
    </row>
    <row r="63" spans="1:5" x14ac:dyDescent="0.25">
      <c r="A63" s="17">
        <v>45374</v>
      </c>
      <c r="B63" s="25">
        <f>(510+600)/2</f>
        <v>555</v>
      </c>
      <c r="C63" s="26"/>
      <c r="D63" s="39"/>
      <c r="E63" s="40"/>
    </row>
    <row r="64" spans="1:5" ht="13" thickBot="1" x14ac:dyDescent="0.3">
      <c r="A64" s="18">
        <v>45381</v>
      </c>
      <c r="B64" s="28">
        <f>(510+600)/2</f>
        <v>555</v>
      </c>
      <c r="C64" s="28">
        <f>SUM(B61:B64)/COUNT(B61:B64)</f>
        <v>555</v>
      </c>
      <c r="D64" s="41">
        <f>C64/E$3</f>
        <v>0.8844621513944223</v>
      </c>
      <c r="E64" s="42"/>
    </row>
    <row r="65" spans="1:5" x14ac:dyDescent="0.25">
      <c r="A65" s="16">
        <v>45388</v>
      </c>
      <c r="B65" s="25">
        <f>(500+600)/2</f>
        <v>550</v>
      </c>
      <c r="C65" s="27"/>
      <c r="D65" s="43"/>
      <c r="E65" s="44"/>
    </row>
    <row r="66" spans="1:5" x14ac:dyDescent="0.25">
      <c r="A66" s="17">
        <v>45395</v>
      </c>
      <c r="B66" s="25">
        <f>(500+600)/2</f>
        <v>550</v>
      </c>
      <c r="C66" s="26"/>
      <c r="D66" s="39"/>
      <c r="E66" s="40"/>
    </row>
    <row r="67" spans="1:5" x14ac:dyDescent="0.25">
      <c r="A67" s="17">
        <v>45402</v>
      </c>
      <c r="B67" s="25">
        <f>(500+600)/2</f>
        <v>550</v>
      </c>
      <c r="C67" s="26"/>
      <c r="D67" s="39"/>
      <c r="E67" s="40"/>
    </row>
    <row r="68" spans="1:5" ht="13" thickBot="1" x14ac:dyDescent="0.3">
      <c r="A68" s="18">
        <v>45409</v>
      </c>
      <c r="B68" s="28">
        <f>(500+600)/2</f>
        <v>550</v>
      </c>
      <c r="C68" s="28">
        <f>SUM(B65:B68)/COUNT(B65:B68)</f>
        <v>550</v>
      </c>
      <c r="D68" s="41">
        <f>C68/E$3</f>
        <v>0.87649402390438247</v>
      </c>
      <c r="E68" s="42"/>
    </row>
    <row r="69" spans="1:5" x14ac:dyDescent="0.25">
      <c r="A69" s="29">
        <v>45416</v>
      </c>
      <c r="B69" s="25">
        <f>(510+600)/2</f>
        <v>555</v>
      </c>
      <c r="C69" s="27"/>
      <c r="D69" s="43"/>
      <c r="E69" s="44"/>
    </row>
    <row r="70" spans="1:5" x14ac:dyDescent="0.25">
      <c r="A70" s="30">
        <v>45423</v>
      </c>
      <c r="B70" s="25">
        <f>(510+610)/2</f>
        <v>560</v>
      </c>
      <c r="C70" s="26"/>
      <c r="D70" s="39"/>
      <c r="E70" s="40"/>
    </row>
    <row r="71" spans="1:5" x14ac:dyDescent="0.25">
      <c r="A71" s="30">
        <v>45430</v>
      </c>
      <c r="B71" s="25">
        <f t="shared" ref="B71:B72" si="5">(510+610)/2</f>
        <v>560</v>
      </c>
      <c r="C71" s="26"/>
      <c r="D71" s="39"/>
      <c r="E71" s="40"/>
    </row>
    <row r="72" spans="1:5" ht="13" thickBot="1" x14ac:dyDescent="0.3">
      <c r="A72" s="31">
        <v>45437</v>
      </c>
      <c r="B72" s="28">
        <f t="shared" si="5"/>
        <v>560</v>
      </c>
      <c r="C72" s="28">
        <f>SUM(B69:B72)/COUNT(B69:B72)</f>
        <v>558.75</v>
      </c>
      <c r="D72" s="41">
        <f>C72/E$3</f>
        <v>0.89043824701195218</v>
      </c>
      <c r="E72" s="42"/>
    </row>
    <row r="73" spans="1:5" x14ac:dyDescent="0.25">
      <c r="A73" s="29">
        <v>45444</v>
      </c>
      <c r="B73" s="25">
        <f>(510+610)/2</f>
        <v>560</v>
      </c>
      <c r="C73" s="27"/>
      <c r="D73" s="43"/>
      <c r="E73" s="44"/>
    </row>
    <row r="74" spans="1:5" x14ac:dyDescent="0.25">
      <c r="A74" s="30">
        <v>45451</v>
      </c>
      <c r="B74" s="25">
        <f t="shared" ref="B74:B79" si="6">(500+610)/2</f>
        <v>555</v>
      </c>
      <c r="C74" s="26"/>
      <c r="D74" s="39"/>
      <c r="E74" s="40"/>
    </row>
    <row r="75" spans="1:5" x14ac:dyDescent="0.25">
      <c r="A75" s="30">
        <v>45458</v>
      </c>
      <c r="B75" s="25">
        <f t="shared" si="6"/>
        <v>555</v>
      </c>
      <c r="C75" s="26"/>
      <c r="D75" s="39"/>
      <c r="E75" s="40"/>
    </row>
    <row r="76" spans="1:5" x14ac:dyDescent="0.25">
      <c r="A76" s="17">
        <v>45465</v>
      </c>
      <c r="B76" s="25">
        <f t="shared" si="6"/>
        <v>555</v>
      </c>
      <c r="C76" s="26"/>
      <c r="D76" s="39"/>
      <c r="E76" s="40"/>
    </row>
    <row r="77" spans="1:5" ht="13" thickBot="1" x14ac:dyDescent="0.3">
      <c r="A77" s="18">
        <v>45472</v>
      </c>
      <c r="B77" s="28">
        <f t="shared" si="6"/>
        <v>555</v>
      </c>
      <c r="C77" s="28">
        <f>SUM(B74:B77)/COUNT(B74:B77)</f>
        <v>555</v>
      </c>
      <c r="D77" s="41">
        <f>C77/E$3</f>
        <v>0.8844621513944223</v>
      </c>
      <c r="E77" s="42"/>
    </row>
    <row r="78" spans="1:5" x14ac:dyDescent="0.25">
      <c r="A78" s="29">
        <v>45479</v>
      </c>
      <c r="B78" s="25">
        <f t="shared" si="6"/>
        <v>555</v>
      </c>
      <c r="C78" s="27"/>
      <c r="D78" s="43"/>
      <c r="E78" s="44"/>
    </row>
    <row r="79" spans="1:5" x14ac:dyDescent="0.25">
      <c r="A79" s="30">
        <v>45486</v>
      </c>
      <c r="B79" s="25">
        <f t="shared" si="6"/>
        <v>555</v>
      </c>
      <c r="C79" s="26"/>
      <c r="D79" s="39"/>
      <c r="E79" s="40"/>
    </row>
    <row r="80" spans="1:5" x14ac:dyDescent="0.25">
      <c r="A80" s="30">
        <v>45493</v>
      </c>
      <c r="B80" s="25">
        <f t="shared" ref="B80:B86" si="7">(500+610)/2</f>
        <v>555</v>
      </c>
      <c r="C80" s="26"/>
      <c r="D80" s="39"/>
      <c r="E80" s="40"/>
    </row>
    <row r="81" spans="1:5" ht="13" thickBot="1" x14ac:dyDescent="0.3">
      <c r="A81" s="31">
        <v>45500</v>
      </c>
      <c r="B81" s="28">
        <f t="shared" si="7"/>
        <v>555</v>
      </c>
      <c r="C81" s="28">
        <f>SUM(B78:B81)/COUNT(B78:B81)</f>
        <v>555</v>
      </c>
      <c r="D81" s="41">
        <f>C81/E$3</f>
        <v>0.8844621513944223</v>
      </c>
      <c r="E81" s="42"/>
    </row>
    <row r="82" spans="1:5" x14ac:dyDescent="0.25">
      <c r="A82" s="29">
        <v>45507</v>
      </c>
      <c r="B82" s="25">
        <f t="shared" si="7"/>
        <v>555</v>
      </c>
      <c r="C82" s="27"/>
      <c r="D82" s="43"/>
      <c r="E82" s="44"/>
    </row>
    <row r="83" spans="1:5" x14ac:dyDescent="0.25">
      <c r="A83" s="30">
        <v>45514</v>
      </c>
      <c r="B83" s="25">
        <f t="shared" si="7"/>
        <v>555</v>
      </c>
      <c r="C83" s="26"/>
      <c r="D83" s="39"/>
      <c r="E83" s="40"/>
    </row>
    <row r="84" spans="1:5" x14ac:dyDescent="0.25">
      <c r="A84" s="30">
        <v>45521</v>
      </c>
      <c r="B84" s="25">
        <f t="shared" si="7"/>
        <v>555</v>
      </c>
      <c r="C84" s="26"/>
      <c r="D84" s="39"/>
      <c r="E84" s="40"/>
    </row>
    <row r="85" spans="1:5" x14ac:dyDescent="0.25">
      <c r="A85" s="17">
        <v>45528</v>
      </c>
      <c r="B85" s="25">
        <f t="shared" si="7"/>
        <v>555</v>
      </c>
      <c r="C85" s="26"/>
      <c r="D85" s="39"/>
      <c r="E85" s="40"/>
    </row>
    <row r="86" spans="1:5" ht="13" thickBot="1" x14ac:dyDescent="0.3">
      <c r="A86" s="18">
        <v>45535</v>
      </c>
      <c r="B86" s="28">
        <f t="shared" si="7"/>
        <v>555</v>
      </c>
      <c r="C86" s="28">
        <f>SUM(B83:B86)/COUNT(B83:B86)</f>
        <v>555</v>
      </c>
      <c r="D86" s="41">
        <f>C86/E$3</f>
        <v>0.8844621513944223</v>
      </c>
      <c r="E86" s="42"/>
    </row>
    <row r="87" spans="1:5" x14ac:dyDescent="0.25">
      <c r="A87" s="29">
        <v>45542</v>
      </c>
      <c r="B87" s="32">
        <f>(500+610)/2</f>
        <v>555</v>
      </c>
      <c r="C87" s="27"/>
      <c r="D87" s="43"/>
      <c r="E87" s="44"/>
    </row>
    <row r="88" spans="1:5" x14ac:dyDescent="0.25">
      <c r="A88" s="30">
        <v>45549</v>
      </c>
      <c r="B88" s="32">
        <f>(500+600)/2</f>
        <v>550</v>
      </c>
      <c r="C88" s="26"/>
      <c r="D88" s="39"/>
      <c r="E88" s="40"/>
    </row>
    <row r="89" spans="1:5" x14ac:dyDescent="0.25">
      <c r="A89" s="30">
        <v>45556</v>
      </c>
      <c r="B89" s="32">
        <f>(500+600)/2</f>
        <v>550</v>
      </c>
      <c r="C89" s="26"/>
      <c r="D89" s="39"/>
      <c r="E89" s="40"/>
    </row>
    <row r="90" spans="1:5" ht="13" thickBot="1" x14ac:dyDescent="0.3">
      <c r="A90" s="31">
        <v>45563</v>
      </c>
      <c r="B90" s="28">
        <f>(500+600)/2</f>
        <v>550</v>
      </c>
      <c r="C90" s="28">
        <f>SUM(B87:B90)/COUNT(B87:B90)</f>
        <v>551.25</v>
      </c>
      <c r="D90" s="41">
        <f>C90/E$3</f>
        <v>0.87848605577689243</v>
      </c>
      <c r="E90" s="42"/>
    </row>
    <row r="91" spans="1:5" x14ac:dyDescent="0.25">
      <c r="A91" s="29">
        <v>45570</v>
      </c>
      <c r="B91" s="32">
        <f>(500+580)/2</f>
        <v>540</v>
      </c>
      <c r="C91" s="27"/>
      <c r="D91" s="43"/>
      <c r="E91" s="44"/>
    </row>
    <row r="92" spans="1:5" x14ac:dyDescent="0.25">
      <c r="A92" s="30">
        <v>45577</v>
      </c>
      <c r="B92" s="32">
        <f>(500+580)/2</f>
        <v>540</v>
      </c>
      <c r="C92" s="26"/>
      <c r="D92" s="39"/>
      <c r="E92" s="40"/>
    </row>
    <row r="93" spans="1:5" x14ac:dyDescent="0.25">
      <c r="A93" s="30">
        <v>45584</v>
      </c>
      <c r="B93" s="32">
        <f>(500+580)/2</f>
        <v>540</v>
      </c>
      <c r="C93" s="26"/>
      <c r="D93" s="39"/>
      <c r="E93" s="40"/>
    </row>
    <row r="94" spans="1:5" ht="13" thickBot="1" x14ac:dyDescent="0.3">
      <c r="A94" s="31">
        <v>45591</v>
      </c>
      <c r="B94" s="28">
        <f>(500+580)/2</f>
        <v>540</v>
      </c>
      <c r="C94" s="28">
        <f>SUM(B91:B94)/COUNT(B91:B94)</f>
        <v>540</v>
      </c>
      <c r="D94" s="41">
        <f>C94/$E$3</f>
        <v>0.8605577689243028</v>
      </c>
      <c r="E94" s="42"/>
    </row>
    <row r="95" spans="1:5" x14ac:dyDescent="0.25">
      <c r="A95" s="29">
        <v>45598</v>
      </c>
      <c r="B95" s="32">
        <f t="shared" ref="B95:B103" si="8">(500+570)/2</f>
        <v>535</v>
      </c>
      <c r="C95" s="27"/>
      <c r="D95" s="43"/>
      <c r="E95" s="44"/>
    </row>
    <row r="96" spans="1:5" x14ac:dyDescent="0.25">
      <c r="A96" s="30">
        <v>45605</v>
      </c>
      <c r="B96" s="32">
        <f t="shared" si="8"/>
        <v>535</v>
      </c>
      <c r="C96" s="26"/>
      <c r="D96" s="39"/>
      <c r="E96" s="40"/>
    </row>
    <row r="97" spans="1:5" x14ac:dyDescent="0.25">
      <c r="A97" s="30">
        <v>45612</v>
      </c>
      <c r="B97" s="32">
        <f t="shared" si="8"/>
        <v>535</v>
      </c>
      <c r="C97" s="26"/>
      <c r="D97" s="39"/>
      <c r="E97" s="40"/>
    </row>
    <row r="98" spans="1:5" x14ac:dyDescent="0.25">
      <c r="A98" s="17">
        <v>45619</v>
      </c>
      <c r="B98" s="32">
        <f t="shared" si="8"/>
        <v>535</v>
      </c>
      <c r="C98" s="26"/>
      <c r="D98" s="39"/>
      <c r="E98" s="40"/>
    </row>
    <row r="99" spans="1:5" ht="13" thickBot="1" x14ac:dyDescent="0.3">
      <c r="A99" s="18">
        <v>45626</v>
      </c>
      <c r="B99" s="35">
        <f t="shared" si="8"/>
        <v>535</v>
      </c>
      <c r="C99" s="28">
        <f>SUM(B96:B99)/COUNT(B96:B99)</f>
        <v>535</v>
      </c>
      <c r="D99" s="41">
        <f>C99/$E$3</f>
        <v>0.85258964143426297</v>
      </c>
      <c r="E99" s="42"/>
    </row>
    <row r="100" spans="1:5" x14ac:dyDescent="0.25">
      <c r="A100" s="36">
        <v>45633</v>
      </c>
      <c r="B100" s="15">
        <f t="shared" si="8"/>
        <v>535</v>
      </c>
      <c r="C100" s="34"/>
      <c r="D100" s="45"/>
      <c r="E100" s="46"/>
    </row>
    <row r="101" spans="1:5" x14ac:dyDescent="0.25">
      <c r="A101" s="37">
        <v>45640</v>
      </c>
      <c r="B101" s="4">
        <f t="shared" si="8"/>
        <v>535</v>
      </c>
      <c r="C101" s="33"/>
      <c r="D101" s="47"/>
      <c r="E101" s="48"/>
    </row>
    <row r="102" spans="1:5" x14ac:dyDescent="0.25">
      <c r="A102" s="37">
        <v>45647</v>
      </c>
      <c r="B102" s="4">
        <f t="shared" si="8"/>
        <v>535</v>
      </c>
      <c r="C102" s="33"/>
      <c r="D102" s="47"/>
      <c r="E102" s="48"/>
    </row>
    <row r="103" spans="1:5" ht="13" thickBot="1" x14ac:dyDescent="0.3">
      <c r="A103" s="38">
        <v>45654</v>
      </c>
      <c r="B103" s="35">
        <f t="shared" si="8"/>
        <v>535</v>
      </c>
      <c r="C103" s="35">
        <f>SUM(B100:B103)/COUNT(B100:B103)</f>
        <v>535</v>
      </c>
      <c r="D103" s="49">
        <f>C103/$E$3</f>
        <v>0.85258964143426297</v>
      </c>
      <c r="E103" s="50"/>
    </row>
  </sheetData>
  <mergeCells count="105">
    <mergeCell ref="D100:E100"/>
    <mergeCell ref="D101:E101"/>
    <mergeCell ref="D102:E102"/>
    <mergeCell ref="D103:E103"/>
    <mergeCell ref="D59:E59"/>
    <mergeCell ref="D65:E65"/>
    <mergeCell ref="D60:E60"/>
    <mergeCell ref="D61:E61"/>
    <mergeCell ref="D62:E62"/>
    <mergeCell ref="D63:E63"/>
    <mergeCell ref="D75:E75"/>
    <mergeCell ref="D76:E76"/>
    <mergeCell ref="D73:E73"/>
    <mergeCell ref="D74:E74"/>
    <mergeCell ref="D70:E70"/>
    <mergeCell ref="D71:E71"/>
    <mergeCell ref="D72:E72"/>
    <mergeCell ref="D82:E82"/>
    <mergeCell ref="D83:E83"/>
    <mergeCell ref="D84:E84"/>
    <mergeCell ref="D85:E85"/>
    <mergeCell ref="D95:E95"/>
    <mergeCell ref="D96:E96"/>
    <mergeCell ref="D97:E97"/>
    <mergeCell ref="A1:E1"/>
    <mergeCell ref="A2:A3"/>
    <mergeCell ref="D2:E2"/>
    <mergeCell ref="C2:C3"/>
    <mergeCell ref="B2:B3"/>
    <mergeCell ref="D34:E34"/>
    <mergeCell ref="D35:E35"/>
    <mergeCell ref="D36:E36"/>
    <mergeCell ref="D37:E37"/>
    <mergeCell ref="D15:E15"/>
    <mergeCell ref="D16:E16"/>
    <mergeCell ref="D17:E17"/>
    <mergeCell ref="D18:E18"/>
    <mergeCell ref="D4:E4"/>
    <mergeCell ref="D5:E5"/>
    <mergeCell ref="D6:E6"/>
    <mergeCell ref="D7:E7"/>
    <mergeCell ref="D12:E12"/>
    <mergeCell ref="D8:E8"/>
    <mergeCell ref="D9:E9"/>
    <mergeCell ref="D10:E10"/>
    <mergeCell ref="D11:E11"/>
    <mergeCell ref="D19:E19"/>
    <mergeCell ref="D20:E20"/>
    <mergeCell ref="D13:E13"/>
    <mergeCell ref="D64:E64"/>
    <mergeCell ref="D69:E69"/>
    <mergeCell ref="D38:E38"/>
    <mergeCell ref="D53:E53"/>
    <mergeCell ref="D54:E54"/>
    <mergeCell ref="D55:E55"/>
    <mergeCell ref="D43:E43"/>
    <mergeCell ref="D44:E44"/>
    <mergeCell ref="D45:E45"/>
    <mergeCell ref="D46:E46"/>
    <mergeCell ref="D14:E14"/>
    <mergeCell ref="D66:E66"/>
    <mergeCell ref="D67:E67"/>
    <mergeCell ref="D68:E68"/>
    <mergeCell ref="D21:E21"/>
    <mergeCell ref="D22:E22"/>
    <mergeCell ref="D23:E23"/>
    <mergeCell ref="D32:E32"/>
    <mergeCell ref="D33:E33"/>
    <mergeCell ref="D24:E24"/>
    <mergeCell ref="D25:E25"/>
    <mergeCell ref="D26:E26"/>
    <mergeCell ref="D27:E27"/>
    <mergeCell ref="D28:E28"/>
    <mergeCell ref="D29:E29"/>
    <mergeCell ref="D30:E30"/>
    <mergeCell ref="D31:E31"/>
    <mergeCell ref="D47:E47"/>
    <mergeCell ref="D48:E48"/>
    <mergeCell ref="D49:E49"/>
    <mergeCell ref="D50:E50"/>
    <mergeCell ref="D51:E51"/>
    <mergeCell ref="D39:E39"/>
    <mergeCell ref="D40:E40"/>
    <mergeCell ref="D41:E41"/>
    <mergeCell ref="D42:E42"/>
    <mergeCell ref="D52:E52"/>
    <mergeCell ref="D86:E86"/>
    <mergeCell ref="D77:E77"/>
    <mergeCell ref="D56:E56"/>
    <mergeCell ref="D57:E57"/>
    <mergeCell ref="D58:E58"/>
    <mergeCell ref="D78:E78"/>
    <mergeCell ref="D79:E79"/>
    <mergeCell ref="D80:E80"/>
    <mergeCell ref="D81:E81"/>
    <mergeCell ref="D98:E98"/>
    <mergeCell ref="D99:E99"/>
    <mergeCell ref="D91:E91"/>
    <mergeCell ref="D92:E92"/>
    <mergeCell ref="D93:E93"/>
    <mergeCell ref="D94:E94"/>
    <mergeCell ref="D87:E87"/>
    <mergeCell ref="D88:E88"/>
    <mergeCell ref="D89:E89"/>
    <mergeCell ref="D90:E9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"/>
  <sheetViews>
    <sheetView workbookViewId="0">
      <selection activeCell="C13" sqref="C13"/>
    </sheetView>
  </sheetViews>
  <sheetFormatPr defaultRowHeight="12.5" x14ac:dyDescent="0.25"/>
  <cols>
    <col min="1" max="1" width="18" customWidth="1"/>
    <col min="2" max="2" width="21.1796875" customWidth="1"/>
    <col min="3" max="3" width="32.1796875" customWidth="1"/>
  </cols>
  <sheetData>
    <row r="1" spans="1:3" ht="36" customHeight="1" thickBot="1" x14ac:dyDescent="0.3">
      <c r="A1" s="20" t="s">
        <v>8</v>
      </c>
      <c r="B1" s="21"/>
      <c r="C1" s="22"/>
    </row>
    <row r="2" spans="1:3" ht="41.25" customHeight="1" thickBot="1" x14ac:dyDescent="0.35">
      <c r="A2" s="14" t="s">
        <v>0</v>
      </c>
      <c r="B2" s="9" t="s">
        <v>4</v>
      </c>
      <c r="C2" s="10" t="s">
        <v>3</v>
      </c>
    </row>
    <row r="3" spans="1:3" ht="13.9" hidden="1" customHeight="1" thickBot="1" x14ac:dyDescent="0.35">
      <c r="A3" s="19">
        <v>38758</v>
      </c>
      <c r="B3" s="13">
        <f t="shared" ref="B3:B5" si="0">(340+450+420+445+410+450)/6</f>
        <v>419.16666666666669</v>
      </c>
      <c r="C3" s="13"/>
    </row>
    <row r="4" spans="1:3" ht="13" hidden="1" thickBot="1" x14ac:dyDescent="0.3">
      <c r="A4" s="2">
        <f t="shared" ref="A4:A5" si="1">A3+7</f>
        <v>38765</v>
      </c>
      <c r="B4" s="4">
        <f t="shared" si="0"/>
        <v>419.16666666666669</v>
      </c>
      <c r="C4" s="3"/>
    </row>
    <row r="5" spans="1:3" ht="13" hidden="1" thickBot="1" x14ac:dyDescent="0.3">
      <c r="A5" s="2">
        <f t="shared" si="1"/>
        <v>38772</v>
      </c>
      <c r="B5" s="4">
        <f t="shared" si="0"/>
        <v>419.16666666666669</v>
      </c>
      <c r="C5" s="3"/>
    </row>
    <row r="6" spans="1:3" x14ac:dyDescent="0.25">
      <c r="A6" s="16">
        <v>44961</v>
      </c>
      <c r="B6" s="15">
        <f t="shared" ref="B6:B8" si="2">(575+680)/2</f>
        <v>627.5</v>
      </c>
      <c r="C6" s="6"/>
    </row>
    <row r="7" spans="1:3" x14ac:dyDescent="0.25">
      <c r="A7" s="17">
        <v>44968</v>
      </c>
      <c r="B7" s="4">
        <f t="shared" si="2"/>
        <v>627.5</v>
      </c>
      <c r="C7" s="5"/>
    </row>
    <row r="8" spans="1:3" x14ac:dyDescent="0.25">
      <c r="A8" s="17">
        <v>44975</v>
      </c>
      <c r="B8" s="4">
        <f t="shared" si="2"/>
        <v>627.5</v>
      </c>
      <c r="C8" s="5"/>
    </row>
    <row r="9" spans="1:3" ht="13" thickBot="1" x14ac:dyDescent="0.3">
      <c r="A9" s="18">
        <v>44982</v>
      </c>
      <c r="B9" s="12">
        <f>(575+680)/2</f>
        <v>627.5</v>
      </c>
      <c r="C9" s="12">
        <f>SUM(B7:B9)/COUNT(B7:B9)</f>
        <v>627.5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2024-12-31T16:50:30Z</dcterms:modified>
</cp:coreProperties>
</file>