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05\RPTFILES\"/>
    </mc:Choice>
  </mc:AlternateContent>
  <xr:revisionPtr revIDLastSave="0" documentId="13_ncr:1_{455F1710-D283-45B4-8762-F0A1C54E7A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terstate Toll Roads" sheetId="1" r:id="rId1"/>
  </sheets>
  <definedNames>
    <definedName name="_xlnm.Print_Area" localSheetId="0">'Interstate Toll Roads'!$A$1:$N$152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F9" i="1"/>
  <c r="G9" i="1" s="1"/>
  <c r="G10" i="1"/>
  <c r="G11" i="1"/>
  <c r="G12" i="1"/>
  <c r="G13" i="1"/>
  <c r="G14" i="1"/>
  <c r="G15" i="1"/>
  <c r="G16" i="1"/>
  <c r="F17" i="1"/>
  <c r="G17" i="1" s="1"/>
  <c r="G18" i="1"/>
  <c r="G19" i="1"/>
  <c r="G20" i="1"/>
  <c r="G21" i="1"/>
  <c r="G22" i="1"/>
  <c r="G23" i="1"/>
  <c r="G24" i="1"/>
  <c r="G25" i="1"/>
  <c r="F26" i="1"/>
  <c r="G26" i="1" s="1"/>
  <c r="G27" i="1"/>
  <c r="G28" i="1"/>
  <c r="G29" i="1"/>
  <c r="G30" i="1"/>
  <c r="G31" i="1"/>
  <c r="F32" i="1"/>
  <c r="G32" i="1" s="1"/>
  <c r="G33" i="1"/>
  <c r="G34" i="1"/>
  <c r="G35" i="1"/>
  <c r="F36" i="1"/>
  <c r="G36" i="1" s="1"/>
  <c r="G37" i="1"/>
  <c r="G38" i="1"/>
  <c r="G39" i="1"/>
  <c r="G40" i="1"/>
  <c r="G41" i="1"/>
  <c r="G42" i="1"/>
  <c r="G43" i="1"/>
  <c r="G44" i="1"/>
  <c r="F45" i="1"/>
  <c r="G45" i="1" s="1"/>
  <c r="G46" i="1"/>
  <c r="G47" i="1"/>
  <c r="G48" i="1"/>
  <c r="G49" i="1"/>
  <c r="G50" i="1"/>
  <c r="G51" i="1"/>
  <c r="G52" i="1"/>
  <c r="G53" i="1"/>
  <c r="F54" i="1"/>
  <c r="G54" i="1" s="1"/>
  <c r="G55" i="1"/>
  <c r="G56" i="1"/>
  <c r="F57" i="1"/>
  <c r="G57" i="1" s="1"/>
  <c r="G58" i="1"/>
  <c r="G59" i="1"/>
  <c r="F60" i="1"/>
  <c r="G60" i="1" s="1"/>
  <c r="G61" i="1"/>
  <c r="G62" i="1"/>
  <c r="F63" i="1"/>
  <c r="G63" i="1" s="1"/>
  <c r="G64" i="1"/>
  <c r="G65" i="1"/>
  <c r="F66" i="1"/>
  <c r="G66" i="1" s="1"/>
  <c r="G67" i="1"/>
  <c r="G68" i="1"/>
  <c r="G69" i="1"/>
  <c r="F70" i="1"/>
  <c r="G70" i="1" s="1"/>
  <c r="G71" i="1"/>
  <c r="G72" i="1"/>
  <c r="G73" i="1"/>
  <c r="G74" i="1"/>
  <c r="F75" i="1"/>
  <c r="G75" i="1" s="1"/>
  <c r="G76" i="1"/>
  <c r="G77" i="1"/>
  <c r="G78" i="1"/>
  <c r="F79" i="1"/>
  <c r="G79" i="1" s="1"/>
  <c r="G80" i="1"/>
  <c r="G81" i="1"/>
  <c r="G82" i="1"/>
  <c r="G83" i="1"/>
  <c r="G84" i="1"/>
  <c r="F85" i="1"/>
  <c r="G85" i="1" s="1"/>
  <c r="G86" i="1"/>
  <c r="G87" i="1"/>
  <c r="F88" i="1"/>
  <c r="G89" i="1"/>
  <c r="G90" i="1"/>
  <c r="F91" i="1"/>
  <c r="G92" i="1"/>
  <c r="G93" i="1"/>
  <c r="G94" i="1"/>
  <c r="F95" i="1"/>
  <c r="G96" i="1"/>
  <c r="G97" i="1"/>
  <c r="G98" i="1"/>
  <c r="G99" i="1"/>
  <c r="G100" i="1"/>
  <c r="G101" i="1"/>
  <c r="G102" i="1"/>
  <c r="G103" i="1"/>
  <c r="F104" i="1"/>
  <c r="G104" i="1" s="1"/>
  <c r="F105" i="1"/>
  <c r="F106" i="1"/>
  <c r="F107" i="1"/>
  <c r="F110" i="1"/>
  <c r="F111" i="1"/>
  <c r="F112" i="1"/>
  <c r="F113" i="1"/>
  <c r="F117" i="1"/>
  <c r="F118" i="1"/>
  <c r="F119" i="1"/>
  <c r="F121" i="1"/>
  <c r="F122" i="1"/>
  <c r="F128" i="1"/>
  <c r="F129" i="1"/>
  <c r="F130" i="1"/>
  <c r="F131" i="1"/>
  <c r="F132" i="1"/>
  <c r="G134" i="1"/>
  <c r="G135" i="1"/>
  <c r="G136" i="1"/>
  <c r="F137" i="1"/>
  <c r="G137" i="1" s="1"/>
  <c r="E144" i="1"/>
  <c r="I144" i="1"/>
  <c r="K144" i="1"/>
  <c r="M144" i="1" s="1"/>
  <c r="E146" i="1"/>
  <c r="I146" i="1"/>
  <c r="K146" i="1"/>
  <c r="M146" i="1" s="1"/>
  <c r="D148" i="1"/>
  <c r="E148" i="1" s="1"/>
  <c r="H148" i="1"/>
  <c r="G88" i="1"/>
  <c r="G95" i="1" l="1"/>
  <c r="I148" i="1"/>
  <c r="K148" i="1"/>
  <c r="F116" i="1"/>
  <c r="G116" i="1" s="1"/>
  <c r="F133" i="1"/>
  <c r="G133" i="1" s="1"/>
  <c r="G91" i="1"/>
  <c r="M148" i="1"/>
  <c r="F127" i="1"/>
  <c r="G127" i="1" s="1"/>
</calcChain>
</file>

<file path=xl/sharedStrings.xml><?xml version="1.0" encoding="utf-8"?>
<sst xmlns="http://schemas.openxmlformats.org/spreadsheetml/2006/main" count="931" uniqueCount="344">
  <si>
    <t xml:space="preserve">INTERSTATE  SYSTEM  TOLL  ROADS  IN  THE  UNITED  STATES  </t>
  </si>
  <si>
    <t>Location</t>
  </si>
  <si>
    <t>Length 1/</t>
  </si>
  <si>
    <t xml:space="preserve"> </t>
  </si>
  <si>
    <t>Name of Road</t>
  </si>
  <si>
    <t>Financing or Operating Authority</t>
  </si>
  <si>
    <t>From</t>
  </si>
  <si>
    <t>To</t>
  </si>
  <si>
    <t>Remarks</t>
  </si>
  <si>
    <t>Miles</t>
  </si>
  <si>
    <t>No</t>
  </si>
  <si>
    <t>Yes/Kind</t>
  </si>
  <si>
    <t>San Diego Assoc of Gov; CA Dept of Trans</t>
  </si>
  <si>
    <t>SR 56/ Ted Williams Pkwy</t>
  </si>
  <si>
    <t>SR 52</t>
  </si>
  <si>
    <t>Urban</t>
  </si>
  <si>
    <t>15</t>
  </si>
  <si>
    <t>X</t>
  </si>
  <si>
    <t/>
  </si>
  <si>
    <t>FASTRAK/Title 21/Tiris</t>
  </si>
  <si>
    <t xml:space="preserve"> DE Dept of Trans</t>
  </si>
  <si>
    <t xml:space="preserve"> Maryland Line</t>
  </si>
  <si>
    <t>SR 141</t>
  </si>
  <si>
    <t>95</t>
  </si>
  <si>
    <t>295</t>
  </si>
  <si>
    <t xml:space="preserve"> FL Dept of Trans</t>
  </si>
  <si>
    <t>Rural</t>
  </si>
  <si>
    <t>75</t>
  </si>
  <si>
    <t>E,W</t>
  </si>
  <si>
    <t xml:space="preserve"> IL State Toll Highway Authority</t>
  </si>
  <si>
    <t>88</t>
  </si>
  <si>
    <t xml:space="preserve"> North-South Tollway</t>
  </si>
  <si>
    <t>355</t>
  </si>
  <si>
    <t xml:space="preserve"> Northwest Tollway</t>
  </si>
  <si>
    <t>90</t>
  </si>
  <si>
    <t xml:space="preserve"> Chicago Skyway</t>
  </si>
  <si>
    <t xml:space="preserve"> City of Chicago</t>
  </si>
  <si>
    <t xml:space="preserve"> I-94 in Chicago</t>
  </si>
  <si>
    <t xml:space="preserve"> Tri-State Tollway</t>
  </si>
  <si>
    <t>94</t>
  </si>
  <si>
    <t>294</t>
  </si>
  <si>
    <t>294/80</t>
  </si>
  <si>
    <t xml:space="preserve"> IN Dept of Trans</t>
  </si>
  <si>
    <t xml:space="preserve"> Illinois Line</t>
  </si>
  <si>
    <t xml:space="preserve"> Porter County Line-Gary</t>
  </si>
  <si>
    <t xml:space="preserve"> Ohio Line</t>
  </si>
  <si>
    <t>80</t>
  </si>
  <si>
    <t xml:space="preserve"> Kansas Turnpike (I-35)</t>
  </si>
  <si>
    <t xml:space="preserve"> KS Turnpike Authority</t>
  </si>
  <si>
    <t xml:space="preserve"> Oklahoma State Line</t>
  </si>
  <si>
    <t xml:space="preserve"> Emporia</t>
  </si>
  <si>
    <t>35</t>
  </si>
  <si>
    <t>Transponder System</t>
  </si>
  <si>
    <t xml:space="preserve"> Kansas Turnpike (I-470)</t>
  </si>
  <si>
    <t>470</t>
  </si>
  <si>
    <t xml:space="preserve"> Kansas Turnpike (I-70)</t>
  </si>
  <si>
    <t>70</t>
  </si>
  <si>
    <t xml:space="preserve"> East Topeka (I-70)</t>
  </si>
  <si>
    <t xml:space="preserve"> 18th Street, Kansas City, KS</t>
  </si>
  <si>
    <t xml:space="preserve"> Kansas Turnpike (I-335)</t>
  </si>
  <si>
    <t>335</t>
  </si>
  <si>
    <t xml:space="preserve"> Maine Turnpike (I-95)</t>
  </si>
  <si>
    <t xml:space="preserve"> ME Turnpike Authority</t>
  </si>
  <si>
    <t xml:space="preserve"> York</t>
  </si>
  <si>
    <t xml:space="preserve"> Falmouth</t>
  </si>
  <si>
    <t xml:space="preserve"> Gardiner</t>
  </si>
  <si>
    <t xml:space="preserve"> Augusta</t>
  </si>
  <si>
    <t xml:space="preserve"> Maine Turnpike (I-195)</t>
  </si>
  <si>
    <t xml:space="preserve"> I-95</t>
  </si>
  <si>
    <t xml:space="preserve"> Saco</t>
  </si>
  <si>
    <t>195</t>
  </si>
  <si>
    <t>495</t>
  </si>
  <si>
    <t xml:space="preserve"> Portland</t>
  </si>
  <si>
    <t xml:space="preserve"> Massachusetts Turnpike</t>
  </si>
  <si>
    <t xml:space="preserve"> MA Turnpike Authority</t>
  </si>
  <si>
    <t xml:space="preserve"> New York State Line</t>
  </si>
  <si>
    <t xml:space="preserve"> I-93 Boston</t>
  </si>
  <si>
    <t xml:space="preserve"> New Hampshire Turnpike</t>
  </si>
  <si>
    <t xml:space="preserve"> NH Dept of Trans</t>
  </si>
  <si>
    <t xml:space="preserve"> Massachusetts Line</t>
  </si>
  <si>
    <t>Portsmouth Traffic Circle</t>
  </si>
  <si>
    <t xml:space="preserve"> Includes 0.8 Mi Nontoll</t>
  </si>
  <si>
    <t xml:space="preserve"> Includes 3.2 Mi Nontoll</t>
  </si>
  <si>
    <t xml:space="preserve"> F.E. Everett Turnpike</t>
  </si>
  <si>
    <t xml:space="preserve"> Jct I-293 &amp; SR 101 in Bedford</t>
  </si>
  <si>
    <t xml:space="preserve"> Jct SR 9 in Concord</t>
  </si>
  <si>
    <t>93 &amp; 293</t>
  </si>
  <si>
    <t xml:space="preserve"> Includes 1.0 Mi Nontoll</t>
  </si>
  <si>
    <t xml:space="preserve"> Includes 9.2 Mi Nontoll</t>
  </si>
  <si>
    <t xml:space="preserve"> New Jersey Turnpike</t>
  </si>
  <si>
    <t xml:space="preserve"> NJ Turnpike Authority</t>
  </si>
  <si>
    <t xml:space="preserve"> George Washington Bridge</t>
  </si>
  <si>
    <t xml:space="preserve"> Pennsylvania Turnpike Exit</t>
  </si>
  <si>
    <t xml:space="preserve"> Includes 5.0 Mi Nontoll</t>
  </si>
  <si>
    <t xml:space="preserve"> Newark Bay Extension</t>
  </si>
  <si>
    <t xml:space="preserve"> Newark Airport</t>
  </si>
  <si>
    <t xml:space="preserve"> Holland Tunnel</t>
  </si>
  <si>
    <t>78</t>
  </si>
  <si>
    <t xml:space="preserve"> Pennsylvania Turnpike</t>
  </si>
  <si>
    <t xml:space="preserve"> Delaware River Bridge</t>
  </si>
  <si>
    <t>W</t>
  </si>
  <si>
    <t xml:space="preserve"> NY State Thruway Authority</t>
  </si>
  <si>
    <t xml:space="preserve"> Pennsylvania Line</t>
  </si>
  <si>
    <t xml:space="preserve"> Albany</t>
  </si>
  <si>
    <t xml:space="preserve"> Includes 9.1 Mi Nontoll</t>
  </si>
  <si>
    <t xml:space="preserve"> New York City</t>
  </si>
  <si>
    <t>87</t>
  </si>
  <si>
    <t xml:space="preserve"> Includes 17.8 Mi Nontoll</t>
  </si>
  <si>
    <t xml:space="preserve"> Berkshire Section</t>
  </si>
  <si>
    <t xml:space="preserve"> Exit B1 (US 9)</t>
  </si>
  <si>
    <t xml:space="preserve"> Niagara Section</t>
  </si>
  <si>
    <t xml:space="preserve"> Buffalo</t>
  </si>
  <si>
    <t xml:space="preserve"> Niagara Falls</t>
  </si>
  <si>
    <t>190</t>
  </si>
  <si>
    <t xml:space="preserve"> Includes 16.7 Mi Nontoll</t>
  </si>
  <si>
    <t xml:space="preserve"> New England Section</t>
  </si>
  <si>
    <t xml:space="preserve"> Pelham Parkway, New York, NY</t>
  </si>
  <si>
    <t xml:space="preserve"> Connecticut Line</t>
  </si>
  <si>
    <t xml:space="preserve"> Includes 10.2 Mi Nontoll</t>
  </si>
  <si>
    <t xml:space="preserve"> Ohio Turnpike</t>
  </si>
  <si>
    <t xml:space="preserve"> OH Turnpike Commission</t>
  </si>
  <si>
    <t xml:space="preserve"> Jct of I-80 &amp; I-76</t>
  </si>
  <si>
    <t>76</t>
  </si>
  <si>
    <t xml:space="preserve"> Indiana Line</t>
  </si>
  <si>
    <t>Cleveland</t>
  </si>
  <si>
    <t xml:space="preserve"> Turner Turnpike</t>
  </si>
  <si>
    <t xml:space="preserve"> OK Turnpike Authority</t>
  </si>
  <si>
    <t xml:space="preserve"> Oklahoma City</t>
  </si>
  <si>
    <t xml:space="preserve"> Tulsa</t>
  </si>
  <si>
    <t>44</t>
  </si>
  <si>
    <t xml:space="preserve"> Pike Pass</t>
  </si>
  <si>
    <t xml:space="preserve"> Will Rogers Turnpike</t>
  </si>
  <si>
    <t xml:space="preserve"> Missouri State Line</t>
  </si>
  <si>
    <t xml:space="preserve"> H.E. Bailey Turnpike</t>
  </si>
  <si>
    <t xml:space="preserve"> US 277 North of Lawton</t>
  </si>
  <si>
    <t>US 277 South of Lawton</t>
  </si>
  <si>
    <t xml:space="preserve"> PA Turnpike Commission</t>
  </si>
  <si>
    <t xml:space="preserve"> Irwin</t>
  </si>
  <si>
    <t xml:space="preserve"> Carlisle</t>
  </si>
  <si>
    <t xml:space="preserve"> Eastern Extension</t>
  </si>
  <si>
    <t xml:space="preserve"> Valley Forge</t>
  </si>
  <si>
    <t>Northeastern Extension</t>
  </si>
  <si>
    <t xml:space="preserve"> I-76</t>
  </si>
  <si>
    <t xml:space="preserve"> I-276</t>
  </si>
  <si>
    <t>476</t>
  </si>
  <si>
    <t xml:space="preserve"> Western Extension</t>
  </si>
  <si>
    <t xml:space="preserve"> Delaware River Ext (I-276)</t>
  </si>
  <si>
    <t>276</t>
  </si>
  <si>
    <t xml:space="preserve"> PR Hwy &amp; Trans Auth</t>
  </si>
  <si>
    <t>N</t>
  </si>
  <si>
    <t xml:space="preserve"> De Diego Expway (PR-22)</t>
  </si>
  <si>
    <t>E</t>
  </si>
  <si>
    <t xml:space="preserve"> PR-53 Expway</t>
  </si>
  <si>
    <t>PR-3</t>
  </si>
  <si>
    <t>PR-30</t>
  </si>
  <si>
    <t>Southern Connector</t>
  </si>
  <si>
    <t>Connector 2000 Association</t>
  </si>
  <si>
    <t>I-385/ US 276</t>
  </si>
  <si>
    <t>I-85</t>
  </si>
  <si>
    <t>185</t>
  </si>
  <si>
    <t>Palmetto Pass (transponder)</t>
  </si>
  <si>
    <t xml:space="preserve"> West Virginia Turnpike</t>
  </si>
  <si>
    <t xml:space="preserve"> Charleston</t>
  </si>
  <si>
    <t xml:space="preserve"> Princeton</t>
  </si>
  <si>
    <t>77</t>
  </si>
  <si>
    <t xml:space="preserve">                                       Summary of Interstate System (IS) Toll Roads in Operation in the United States </t>
  </si>
  <si>
    <t>IS Toll Roads</t>
  </si>
  <si>
    <t xml:space="preserve">        Less Non-Toll Portions</t>
  </si>
  <si>
    <t>Total IS Toll Roads in the United States</t>
  </si>
  <si>
    <t>Road System</t>
  </si>
  <si>
    <t xml:space="preserve">Miles   </t>
  </si>
  <si>
    <t>Kilometers</t>
  </si>
  <si>
    <t xml:space="preserve">Miles </t>
  </si>
  <si>
    <t xml:space="preserve">      Kilometers</t>
  </si>
  <si>
    <t>Total</t>
  </si>
  <si>
    <t xml:space="preserve">  1/   The length of roads includes approaches and connecting links which were financed as an integral part of the toll project.  The length</t>
  </si>
  <si>
    <t xml:space="preserve">        of toll roads includes sections which may be used toll free by local residents.  The length of such sections is identified as "nontoll" in</t>
  </si>
  <si>
    <t xml:space="preserve">        the remarks column.</t>
  </si>
  <si>
    <t>E-ZPass</t>
  </si>
  <si>
    <t>Tolls collected only at one toll plaza.</t>
  </si>
  <si>
    <t>2/   Excludes toll transactions that require stopping (i.e., cash, ticket, or token payment).</t>
  </si>
  <si>
    <t>Planned ETC in FY2006; debit card/must stop</t>
  </si>
  <si>
    <t>SR 26 MP 53.9</t>
  </si>
  <si>
    <t>No plazas</t>
  </si>
  <si>
    <t>SR 39 MP 78.5</t>
  </si>
  <si>
    <t>SR 47 MP 109.3</t>
  </si>
  <si>
    <t>SR 56 MP 113.8</t>
  </si>
  <si>
    <t>SR 59 MP 123.4</t>
  </si>
  <si>
    <t>US 30 Rock Falls (W. terminus) MP 44.2</t>
  </si>
  <si>
    <t xml:space="preserve"> I-290 (E. terminus) MP 142.7</t>
  </si>
  <si>
    <t>McCurry Rd (SR 8) MP 75.1</t>
  </si>
  <si>
    <t>SR 8 (McCurry Rd) MP 75.1</t>
  </si>
  <si>
    <t xml:space="preserve"> 2.54 Mi South of WI Stateline MP 76.0</t>
  </si>
  <si>
    <t>South of Swanson Rd MP 71.2</t>
  </si>
  <si>
    <t>0.01 Mi South of Swanson Rd. MP 71.2</t>
  </si>
  <si>
    <t>SR 20 Cherry Valley MP 61.4</t>
  </si>
  <si>
    <t>SR 4 (Pearl St.) MP 55.0</t>
  </si>
  <si>
    <t>Randall Rd. MP 26.6</t>
  </si>
  <si>
    <t>I-290 (SR 53) MP 10.6</t>
  </si>
  <si>
    <t>East River Rd. (E. terminus) MP 0</t>
  </si>
  <si>
    <t xml:space="preserve"> Indiana Stateline</t>
  </si>
  <si>
    <t xml:space="preserve"> 1.11 Mi S. of WI Stateline MP 77.0</t>
  </si>
  <si>
    <t>I-94 Eden's E. spur MP 53.5</t>
  </si>
  <si>
    <t xml:space="preserve"> I-94 at Edens Spur MP 53.5</t>
  </si>
  <si>
    <t>SR 41 Eden's E. terminus MP 48.5</t>
  </si>
  <si>
    <t>I-94 at Eden's W. terminus MP 53.5</t>
  </si>
  <si>
    <t>I-290 MP 31.7</t>
  </si>
  <si>
    <t xml:space="preserve"> I-290 MP 31.7</t>
  </si>
  <si>
    <t xml:space="preserve"> SR 394 (S. terminus) MP 0</t>
  </si>
  <si>
    <t>Toll plaza at MP 4, N of OK Stateline</t>
  </si>
  <si>
    <t xml:space="preserve"> Includes 8.9 mi Nontoll</t>
  </si>
  <si>
    <t>S. Topeka Exit</t>
  </si>
  <si>
    <t>I-70 East Topeka Toll Plaza</t>
  </si>
  <si>
    <t>East Naples</t>
  </si>
  <si>
    <t xml:space="preserve"> Andytown, US 27</t>
  </si>
  <si>
    <t xml:space="preserve"> US 62 South of Oklahoma City</t>
  </si>
  <si>
    <t xml:space="preserve"> I-64 Also from Charleston to Beckley</t>
  </si>
  <si>
    <t>(IN  OPERATION,  UNDER  CONSTRUCTION,  AND  FINANCED  AS  OF  JANUARY  1, 2005)</t>
  </si>
  <si>
    <t>SunPass, EPass, OPass, LeeWay</t>
  </si>
  <si>
    <t>Ronald Reagan Memorial Tollway (I-88)</t>
  </si>
  <si>
    <t>ETC currently in-place at all mainline and ramp plazas.  Open Road Tolling Planned for all mainline toll plazas in 2005.  LEED Cerification being considered for Plaza 69 (Dixon).</t>
  </si>
  <si>
    <t>ETC currently in-place at all mainline and ramp plazas.  Open Road Tolling Planned for all mainline toll plazas in 2005.  LEED Cerification being considered for Plaza 66 (DeKalb).</t>
  </si>
  <si>
    <t xml:space="preserve">ETC currently in-place at all mainline and ramp plazas.  Open Road Tolling Planned for mainline toll plaza in 2005.  </t>
  </si>
  <si>
    <t>ETC currently in-place at all mainline and ramp plazas.  Open Road Tolling Planned for mainline toll plaza in 2005.</t>
  </si>
  <si>
    <t>Plazas 73, 75, 77, 79, 81, 83, 85, 87, &amp; 89 equipped with I-PASS.  ETC is the vendor</t>
  </si>
  <si>
    <t>ETC currently in-place at all mainline and ramp plazas.  Open Road Tolling Planned for all mainline toll plazas in 2005.</t>
  </si>
  <si>
    <t>ETC currently in-place at mainline plaza. Open Road Tolling planned for mainline toll plaza in 2005.</t>
  </si>
  <si>
    <t>Electronic toll collection in-place at ramp plazas.  No mainline plazas located in this corridor.</t>
  </si>
  <si>
    <t>ETC currently in-place at mainline plaza.  Open Road Tolling planned for mainline toll plaza in 2005.</t>
  </si>
  <si>
    <t>Open Road Tolling Planned for mainline toll plaza in 2005.  All ramp plaza are equipped with electronic toll collection.</t>
  </si>
  <si>
    <t>Plazas 9, 11, 13, 14B, 14A, 10, 12, &amp; 15 equipped with I-PASS.  ETC is the vendor.</t>
  </si>
  <si>
    <t>Plazas 27, 28, 29, 31, 32, &amp; 33 equipped with I-PASS.  ETC is the vendor.</t>
  </si>
  <si>
    <t>Plazas 34, 35, 36, 37, 38, 39, 40, 41, &amp; 47 equipped with I-PASS.  ETC is the vendor.</t>
  </si>
  <si>
    <t>Plazas 24 equipped with I-PASS.  ETC is the vendor.</t>
  </si>
  <si>
    <t>Plazas 65, 66 &amp; 67 equipped with I-PASS ETC  is the vendor.</t>
  </si>
  <si>
    <t>Plazas 51, 53, 55, 57 &amp; 58 equipped with I-PASS ETC is the vendor.</t>
  </si>
  <si>
    <t>Plazas 59, 61, 63 &amp; 64 equipped with I-PASS ETC is the vendor.</t>
  </si>
  <si>
    <t>Plazas 69, 70, &amp; 71 equipped with I-PASS ETC (Electronic Transaction Collection) is the vendor.</t>
  </si>
  <si>
    <t>Plazas 1 equipped with I-PASS.  ETC is the vendor.</t>
  </si>
  <si>
    <t>Plazass 2 &amp; 3 equipped with I-PASS.  ETC is the vendor.</t>
  </si>
  <si>
    <t>Plazas 5 equipped with I-PASS.  ETC is the vendor.</t>
  </si>
  <si>
    <t>Plazass 7 &amp; 8 equipped with I-PASS.  ETC is the vendor.</t>
  </si>
  <si>
    <t>Plazass 17 &amp; 19 equipped with I-PASS.  ETC is the vendor.</t>
  </si>
  <si>
    <t>Plazas 20, 21, 22 &amp; 23 equipped with I-PASS ETC is the vendor.</t>
  </si>
  <si>
    <t xml:space="preserve"> South Topeka Exit (I-470)</t>
  </si>
  <si>
    <t>Includes updated urbanized area boundaries in Lawrence and Kansas City.</t>
  </si>
  <si>
    <t xml:space="preserve"> Emporia (I-355)</t>
  </si>
  <si>
    <t>Topeka urbanized area boundary not yet updated.</t>
  </si>
  <si>
    <t xml:space="preserve"> ME Turnpike Authority (I-95)</t>
  </si>
  <si>
    <t xml:space="preserve"> ME Turnpike Authority (I-95) </t>
  </si>
  <si>
    <t xml:space="preserve"> ME Turnpike Authority (I-195)</t>
  </si>
  <si>
    <t xml:space="preserve"> Maine Turnpike (Approach Rd)</t>
  </si>
  <si>
    <t xml:space="preserve"> I-95, Portland</t>
  </si>
  <si>
    <t xml:space="preserve"> I-295, Falmouth</t>
  </si>
  <si>
    <t>Fast Lane/E-ZPass</t>
  </si>
  <si>
    <t>PR-2 (Ponce)</t>
  </si>
  <si>
    <t>Ponce East Urbanized Boundary</t>
  </si>
  <si>
    <t>Plaza Ponce.   Auto Expreso Lanes: 14,15,4,5</t>
  </si>
  <si>
    <t>Juana Díaz West Urbanized Boundary</t>
  </si>
  <si>
    <t>No Plaza</t>
  </si>
  <si>
    <t>Juana Díaz East Urbanized Boundary</t>
  </si>
  <si>
    <t>Juana Diaz Sur Toll- Ramp</t>
  </si>
  <si>
    <t>Juana Diaz Norte  Toll- Ramp</t>
  </si>
  <si>
    <t>Plaza Juana Diaz Auto Expreso Lanes: 4,14, 3,13</t>
  </si>
  <si>
    <t>Salinas West Urbanized Boundary</t>
  </si>
  <si>
    <t>PR-53</t>
  </si>
  <si>
    <t>Salinas Sur Toll- Ramp</t>
  </si>
  <si>
    <t>San Juan South Urbanized Boundary</t>
  </si>
  <si>
    <t>Plaza Salinas.  Auto Expreso Lanes: 17, 18</t>
  </si>
  <si>
    <t>San Juan South Urbanizad Boundary</t>
  </si>
  <si>
    <t>PR-1 &amp; PR-18 (San Juan)</t>
  </si>
  <si>
    <t>S</t>
  </si>
  <si>
    <t>Plaza Caguas Sur.  Auto Expreso Lane: 8</t>
  </si>
  <si>
    <t>Plaza Caguas Norte: Auto expreso Lanes: 20 - 23</t>
  </si>
  <si>
    <t>Montehiedra Toll- Ramp</t>
  </si>
  <si>
    <t>PR-2</t>
  </si>
  <si>
    <t>PR-10</t>
  </si>
  <si>
    <t>Plaza Hatillo.  Auto Expreso Lanes: 6, 7</t>
  </si>
  <si>
    <t>Florida East Urbanized Boundary</t>
  </si>
  <si>
    <t>Factor Toll- Ramp</t>
  </si>
  <si>
    <t>Plaza Arecibo Auto Expreso lanes: 5,15</t>
  </si>
  <si>
    <t>San Juan West Urbanized Boundary</t>
  </si>
  <si>
    <t>PR-18</t>
  </si>
  <si>
    <t>Plaza Manati.  Auto Expreso Lanes: 5,6</t>
  </si>
  <si>
    <t>Plaza Vega Alta. Auto Expreso Lanes: 18,19</t>
  </si>
  <si>
    <t>Plaza Toa Baja.  Auto Expreso Lanes: 10, 11</t>
  </si>
  <si>
    <t>Plaza Buchanan. Auto Expreso Lanes:25 - 29</t>
  </si>
  <si>
    <t>PR-26</t>
  </si>
  <si>
    <t>Florida West Urbanized Boundary</t>
  </si>
  <si>
    <t>San Juan  North Urbanizad Boundary</t>
  </si>
  <si>
    <t>PR-970</t>
  </si>
  <si>
    <t>Plaza Humacao Norte</t>
  </si>
  <si>
    <t>PR-971</t>
  </si>
  <si>
    <t>Fajardo South Urban izad Boundary</t>
  </si>
  <si>
    <t>Plaza Ceiba</t>
  </si>
  <si>
    <t>Radio Frequency ID (Auto Expreso) 4 lanes</t>
  </si>
  <si>
    <t>Radio Frequency ID (Auto Expreso) 2 lanes</t>
  </si>
  <si>
    <t>Radio Frequency ID (Auto Expreso) 1 lane</t>
  </si>
  <si>
    <t>Radio Frequency ID ( Auto Expreso) 4  lanes</t>
  </si>
  <si>
    <t xml:space="preserve">Radio Frequency ID (Auto Expreso) 2 lanes </t>
  </si>
  <si>
    <t>Radio Frequency ID (Auto Expreso) 5 lanes</t>
  </si>
  <si>
    <t>State</t>
  </si>
  <si>
    <t>Kilo-meters</t>
  </si>
  <si>
    <t>Area Type</t>
  </si>
  <si>
    <t>Inter-state Route</t>
  </si>
  <si>
    <t>Toll Collection?</t>
  </si>
  <si>
    <t>One-Way  (N,S,E,W)</t>
  </si>
  <si>
    <t>Both Ways</t>
  </si>
  <si>
    <t>Electronic Toll Collection System?   2/</t>
  </si>
  <si>
    <t>Interstate 15 Value Pricing Project</t>
  </si>
  <si>
    <t>Congestion pricing &amp; Transit Dev. Demonstration Program using existing HOV lanes.  Project ends Jan. 2002.</t>
  </si>
  <si>
    <t>California</t>
  </si>
  <si>
    <t>Delaware</t>
  </si>
  <si>
    <t xml:space="preserve"> John F. Kennedy Memorial  Highway (I-95 &amp; I-295)</t>
  </si>
  <si>
    <t xml:space="preserve"> Alligator Alley (I-75)  (Everglades Parkway)</t>
  </si>
  <si>
    <t>Florida</t>
  </si>
  <si>
    <t>Illinois</t>
  </si>
  <si>
    <t xml:space="preserve"> I-55 at Bolingbrook (S. terminus) MP 12.3</t>
  </si>
  <si>
    <t xml:space="preserve"> Army Trail Road (N. terminus) MP 29.8</t>
  </si>
  <si>
    <t xml:space="preserve"> Indiana East-West Toll  Road (I-90)</t>
  </si>
  <si>
    <t>Indiana</t>
  </si>
  <si>
    <t>Kansas</t>
  </si>
  <si>
    <t>Maine</t>
  </si>
  <si>
    <t>Total:</t>
  </si>
  <si>
    <r>
      <t xml:space="preserve">Travel between exits 1&amp;6 is free </t>
    </r>
    <r>
      <rPr>
        <sz val="10"/>
        <color indexed="8"/>
        <rFont val="P-AVGARD"/>
      </rPr>
      <t xml:space="preserve">for passenger vehicles </t>
    </r>
  </si>
  <si>
    <t>Massachusetts</t>
  </si>
  <si>
    <t xml:space="preserve">Total: </t>
  </si>
  <si>
    <t>New Hampshire</t>
  </si>
  <si>
    <t xml:space="preserve"> New Jersey Turnpike (Main Line) </t>
  </si>
  <si>
    <t>New Jersey</t>
  </si>
  <si>
    <t xml:space="preserve"> Pennsylvania Turnpike  Extension</t>
  </si>
  <si>
    <t>New York</t>
  </si>
  <si>
    <t>Gov. Thomas E. Dewey Thruway (Main Line)</t>
  </si>
  <si>
    <t>Ohio</t>
  </si>
  <si>
    <t xml:space="preserve"> Includes 35 Mi Added From  Sec 16 of the 1968 Hwy Act</t>
  </si>
  <si>
    <t>US 70, 5.2 miles N. of TX State Line</t>
  </si>
  <si>
    <t>Oklahoma</t>
  </si>
  <si>
    <t>2.5 Mi section (Brdg to I-95) to be added upon interchange comp.</t>
  </si>
  <si>
    <t>Pennsylvania</t>
  </si>
  <si>
    <t xml:space="preserve"> Louis A. Ferre Expway  (PR-52)</t>
  </si>
  <si>
    <t>Puerto Rico</t>
  </si>
  <si>
    <t>South Carolina</t>
  </si>
  <si>
    <t>West Virginia</t>
  </si>
  <si>
    <t xml:space="preserve"> WV Parkways Economic  Development &amp; Tourism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</si>
</sst>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\(#,##0.0\)"/>
  </numFmts>
  <fonts count="10">
    <font>
      <sz val="6"/>
      <name val="P-AVGARD"/>
    </font>
    <font>
      <i/>
      <sz val="20"/>
      <color indexed="8"/>
      <name val="P-AVGARD"/>
    </font>
    <font>
      <b/>
      <sz val="14"/>
      <color indexed="8"/>
      <name val="P-AVGARD"/>
    </font>
    <font>
      <sz val="10"/>
      <color indexed="8"/>
      <name val="P-AVGARD"/>
    </font>
    <font>
      <b/>
      <sz val="10"/>
      <color indexed="8"/>
      <name val="P-AVGARD"/>
    </font>
    <font>
      <b/>
      <sz val="10"/>
      <color indexed="8"/>
      <name val="P-AVGARD"/>
    </font>
    <font>
      <sz val="9"/>
      <color indexed="8"/>
      <name val="P-AVGARD"/>
    </font>
    <font>
      <sz val="11"/>
      <color indexed="8"/>
      <name val="P-AVGARD"/>
    </font>
    <font>
      <sz val="11"/>
      <color indexed="8"/>
      <name val="P-AVGARD"/>
    </font>
    <font>
      <sz val="10"/>
      <name val="P-AVGARD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</borders>
  <cellStyleXfs count="1">
    <xf numFmtId="164" fontId="0" fillId="2" borderId="0"/>
  </cellStyleXfs>
  <cellXfs count="276">
    <xf numFmtId="164" fontId="0" fillId="2" borderId="0" xfId="0" applyNumberFormat="1"/>
    <xf numFmtId="165" fontId="0" fillId="2" borderId="0" xfId="0" applyNumberFormat="1"/>
    <xf numFmtId="165" fontId="3" fillId="2" borderId="0" xfId="0" applyNumberFormat="1" applyFont="1" applyAlignment="1">
      <alignment horizontal="center" vertical="center"/>
    </xf>
    <xf numFmtId="164" fontId="3" fillId="2" borderId="2" xfId="0" applyNumberFormat="1" applyFont="1" applyBorder="1" applyAlignment="1">
      <alignment vertical="center"/>
    </xf>
    <xf numFmtId="164" fontId="3" fillId="2" borderId="3" xfId="0" applyNumberFormat="1" applyFont="1" applyBorder="1" applyAlignment="1">
      <alignment vertical="center"/>
    </xf>
    <xf numFmtId="164" fontId="3" fillId="2" borderId="1" xfId="0" applyNumberFormat="1" applyFont="1" applyBorder="1" applyAlignment="1">
      <alignment vertical="center"/>
    </xf>
    <xf numFmtId="165" fontId="3" fillId="2" borderId="0" xfId="0" applyNumberFormat="1" applyFont="1" applyAlignment="1">
      <alignment vertical="center"/>
    </xf>
    <xf numFmtId="164" fontId="3" fillId="2" borderId="0" xfId="0" applyNumberFormat="1" applyFont="1" applyAlignment="1">
      <alignment vertical="center"/>
    </xf>
    <xf numFmtId="164" fontId="3" fillId="2" borderId="4" xfId="0" applyNumberFormat="1" applyFont="1" applyBorder="1" applyAlignment="1">
      <alignment vertical="center"/>
    </xf>
    <xf numFmtId="164" fontId="3" fillId="2" borderId="5" xfId="0" applyNumberFormat="1" applyFont="1" applyBorder="1" applyAlignment="1">
      <alignment vertical="center"/>
    </xf>
    <xf numFmtId="164" fontId="3" fillId="2" borderId="7" xfId="0" applyNumberFormat="1" applyFont="1" applyBorder="1" applyAlignment="1">
      <alignment vertical="center"/>
    </xf>
    <xf numFmtId="164" fontId="3" fillId="2" borderId="8" xfId="0" applyNumberFormat="1" applyFont="1" applyBorder="1" applyAlignment="1">
      <alignment vertical="center"/>
    </xf>
    <xf numFmtId="164" fontId="3" fillId="2" borderId="9" xfId="0" applyNumberFormat="1" applyFont="1" applyBorder="1" applyAlignment="1">
      <alignment vertical="center"/>
    </xf>
    <xf numFmtId="164" fontId="3" fillId="2" borderId="10" xfId="0" applyNumberFormat="1" applyFont="1" applyBorder="1" applyAlignment="1">
      <alignment vertical="center"/>
    </xf>
    <xf numFmtId="164" fontId="3" fillId="2" borderId="11" xfId="0" applyNumberFormat="1" applyFont="1" applyBorder="1" applyAlignment="1">
      <alignment vertical="center"/>
    </xf>
    <xf numFmtId="164" fontId="3" fillId="2" borderId="12" xfId="0" applyNumberFormat="1" applyFont="1" applyBorder="1" applyAlignment="1">
      <alignment vertical="center"/>
    </xf>
    <xf numFmtId="164" fontId="3" fillId="2" borderId="13" xfId="0" applyNumberFormat="1" applyFont="1" applyBorder="1" applyAlignment="1">
      <alignment vertical="center"/>
    </xf>
    <xf numFmtId="164" fontId="5" fillId="2" borderId="14" xfId="0" applyNumberFormat="1" applyFont="1" applyBorder="1" applyAlignment="1">
      <alignment vertical="center"/>
    </xf>
    <xf numFmtId="164" fontId="5" fillId="2" borderId="15" xfId="0" applyNumberFormat="1" applyFont="1" applyBorder="1" applyAlignment="1">
      <alignment vertical="center"/>
    </xf>
    <xf numFmtId="164" fontId="3" fillId="2" borderId="16" xfId="0" applyNumberFormat="1" applyFont="1" applyBorder="1" applyAlignment="1">
      <alignment vertical="center"/>
    </xf>
    <xf numFmtId="164" fontId="3" fillId="2" borderId="17" xfId="0" applyNumberFormat="1" applyFont="1" applyBorder="1" applyAlignment="1">
      <alignment vertical="center"/>
    </xf>
    <xf numFmtId="164" fontId="3" fillId="2" borderId="18" xfId="0" applyNumberFormat="1" applyFont="1" applyBorder="1" applyAlignment="1">
      <alignment vertical="center"/>
    </xf>
    <xf numFmtId="164" fontId="3" fillId="2" borderId="19" xfId="0" applyNumberFormat="1" applyFont="1" applyBorder="1" applyAlignment="1">
      <alignment vertical="center"/>
    </xf>
    <xf numFmtId="164" fontId="3" fillId="2" borderId="20" xfId="0" applyNumberFormat="1" applyFont="1" applyBorder="1" applyAlignment="1">
      <alignment vertical="center"/>
    </xf>
    <xf numFmtId="164" fontId="5" fillId="2" borderId="21" xfId="0" applyNumberFormat="1" applyFont="1" applyBorder="1" applyAlignment="1">
      <alignment vertical="center"/>
    </xf>
    <xf numFmtId="164" fontId="5" fillId="2" borderId="11" xfId="0" applyNumberFormat="1" applyFont="1" applyBorder="1" applyAlignment="1">
      <alignment vertical="center"/>
    </xf>
    <xf numFmtId="164" fontId="3" fillId="2" borderId="22" xfId="0" applyNumberFormat="1" applyFont="1" applyBorder="1" applyAlignment="1">
      <alignment vertical="center"/>
    </xf>
    <xf numFmtId="165" fontId="0" fillId="2" borderId="6" xfId="0" applyNumberFormat="1" applyBorder="1" applyAlignment="1">
      <alignment vertical="center"/>
    </xf>
    <xf numFmtId="164" fontId="0" fillId="2" borderId="6" xfId="0" applyNumberFormat="1" applyBorder="1" applyAlignment="1">
      <alignment vertical="center"/>
    </xf>
    <xf numFmtId="164" fontId="0" fillId="2" borderId="0" xfId="0" applyNumberFormat="1" applyAlignment="1">
      <alignment vertical="center"/>
    </xf>
    <xf numFmtId="165" fontId="0" fillId="2" borderId="0" xfId="0" applyNumberFormat="1" applyAlignment="1">
      <alignment vertical="center"/>
    </xf>
    <xf numFmtId="164" fontId="3" fillId="2" borderId="23" xfId="0" applyNumberFormat="1" applyFont="1" applyBorder="1" applyAlignment="1">
      <alignment vertical="center"/>
    </xf>
    <xf numFmtId="165" fontId="3" fillId="2" borderId="24" xfId="0" applyNumberFormat="1" applyFont="1" applyBorder="1" applyAlignment="1">
      <alignment vertical="center"/>
    </xf>
    <xf numFmtId="164" fontId="3" fillId="2" borderId="24" xfId="0" applyNumberFormat="1" applyFont="1" applyBorder="1" applyAlignment="1">
      <alignment vertical="center"/>
    </xf>
    <xf numFmtId="165" fontId="0" fillId="2" borderId="12" xfId="0" applyNumberFormat="1" applyBorder="1" applyAlignment="1">
      <alignment vertical="center"/>
    </xf>
    <xf numFmtId="164" fontId="0" fillId="2" borderId="12" xfId="0" applyNumberFormat="1" applyBorder="1" applyAlignment="1">
      <alignment vertical="center"/>
    </xf>
    <xf numFmtId="164" fontId="7" fillId="2" borderId="22" xfId="0" applyNumberFormat="1" applyFont="1" applyBorder="1" applyAlignment="1">
      <alignment vertical="center"/>
    </xf>
    <xf numFmtId="164" fontId="7" fillId="2" borderId="0" xfId="0" applyNumberFormat="1" applyFont="1" applyAlignment="1">
      <alignment vertical="center"/>
    </xf>
    <xf numFmtId="164" fontId="0" fillId="2" borderId="24" xfId="0" applyNumberFormat="1" applyBorder="1" applyAlignment="1">
      <alignment vertical="center"/>
    </xf>
    <xf numFmtId="164" fontId="3" fillId="2" borderId="22" xfId="0" applyNumberFormat="1" applyFont="1" applyBorder="1" applyAlignment="1">
      <alignment horizontal="centerContinuous" vertical="center"/>
    </xf>
    <xf numFmtId="164" fontId="3" fillId="2" borderId="0" xfId="0" applyNumberFormat="1" applyFont="1" applyAlignment="1">
      <alignment horizontal="centerContinuous" vertical="center"/>
    </xf>
    <xf numFmtId="164" fontId="0" fillId="2" borderId="6" xfId="0" applyNumberFormat="1" applyBorder="1" applyAlignment="1">
      <alignment horizontal="centerContinuous" vertical="center"/>
    </xf>
    <xf numFmtId="164" fontId="8" fillId="2" borderId="23" xfId="0" applyNumberFormat="1" applyFont="1" applyBorder="1" applyAlignment="1">
      <alignment vertical="center"/>
    </xf>
    <xf numFmtId="164" fontId="5" fillId="2" borderId="25" xfId="0" applyNumberFormat="1" applyFont="1" applyBorder="1" applyAlignment="1">
      <alignment vertical="center"/>
    </xf>
    <xf numFmtId="164" fontId="5" fillId="2" borderId="26" xfId="0" applyNumberFormat="1" applyFont="1" applyBorder="1" applyAlignment="1">
      <alignment vertical="center"/>
    </xf>
    <xf numFmtId="164" fontId="3" fillId="2" borderId="0" xfId="0" applyNumberFormat="1" applyFont="1" applyAlignment="1">
      <alignment horizontal="right" vertical="center"/>
    </xf>
    <xf numFmtId="164" fontId="3" fillId="2" borderId="0" xfId="0" applyNumberFormat="1" applyFont="1" applyAlignment="1">
      <alignment horizontal="center" vertical="center"/>
    </xf>
    <xf numFmtId="164" fontId="3" fillId="2" borderId="13" xfId="0" applyNumberFormat="1" applyFont="1" applyBorder="1" applyAlignment="1">
      <alignment horizontal="center" vertical="center"/>
    </xf>
    <xf numFmtId="164" fontId="3" fillId="2" borderId="16" xfId="0" applyNumberFormat="1" applyFont="1" applyBorder="1" applyAlignment="1">
      <alignment horizontal="center" vertical="center"/>
    </xf>
    <xf numFmtId="164" fontId="3" fillId="2" borderId="0" xfId="0" applyNumberFormat="1" applyFont="1" applyBorder="1" applyAlignment="1">
      <alignment vertical="center"/>
    </xf>
    <xf numFmtId="164" fontId="0" fillId="2" borderId="0" xfId="0" applyNumberFormat="1" applyBorder="1"/>
    <xf numFmtId="164" fontId="3" fillId="2" borderId="20" xfId="0" applyNumberFormat="1" applyFont="1" applyBorder="1" applyAlignment="1">
      <alignment horizontal="center" vertical="center"/>
    </xf>
    <xf numFmtId="164" fontId="3" fillId="2" borderId="27" xfId="0" applyNumberFormat="1" applyFont="1" applyBorder="1" applyAlignment="1">
      <alignment vertical="center"/>
    </xf>
    <xf numFmtId="164" fontId="3" fillId="2" borderId="28" xfId="0" applyNumberFormat="1" applyFont="1" applyBorder="1" applyAlignment="1">
      <alignment vertical="center"/>
    </xf>
    <xf numFmtId="164" fontId="3" fillId="2" borderId="27" xfId="0" applyNumberFormat="1" applyFont="1" applyBorder="1" applyAlignment="1">
      <alignment horizontal="center" vertical="center"/>
    </xf>
    <xf numFmtId="164" fontId="3" fillId="2" borderId="29" xfId="0" applyNumberFormat="1" applyFont="1" applyBorder="1" applyAlignment="1">
      <alignment horizontal="center" vertical="center"/>
    </xf>
    <xf numFmtId="164" fontId="3" fillId="2" borderId="28" xfId="0" applyNumberFormat="1" applyFont="1" applyBorder="1" applyAlignment="1">
      <alignment horizontal="center" vertical="center"/>
    </xf>
    <xf numFmtId="164" fontId="3" fillId="2" borderId="29" xfId="0" applyNumberFormat="1" applyFont="1" applyBorder="1" applyAlignment="1">
      <alignment vertical="center"/>
    </xf>
    <xf numFmtId="164" fontId="3" fillId="0" borderId="16" xfId="0" applyNumberFormat="1" applyFont="1" applyFill="1" applyBorder="1" applyAlignment="1">
      <alignment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/>
    </xf>
    <xf numFmtId="164" fontId="3" fillId="0" borderId="18" xfId="0" applyNumberFormat="1" applyFont="1" applyFill="1" applyBorder="1" applyAlignment="1">
      <alignment vertical="center"/>
    </xf>
    <xf numFmtId="164" fontId="3" fillId="0" borderId="29" xfId="0" applyNumberFormat="1" applyFont="1" applyFill="1" applyBorder="1" applyAlignment="1">
      <alignment vertical="center" wrapText="1"/>
    </xf>
    <xf numFmtId="164" fontId="3" fillId="0" borderId="3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vertical="center" wrapText="1"/>
    </xf>
    <xf numFmtId="164" fontId="3" fillId="0" borderId="28" xfId="0" applyNumberFormat="1" applyFont="1" applyFill="1" applyBorder="1" applyAlignment="1">
      <alignment vertical="center" wrapText="1"/>
    </xf>
    <xf numFmtId="164" fontId="3" fillId="2" borderId="30" xfId="0" applyNumberFormat="1" applyFont="1" applyBorder="1" applyAlignment="1">
      <alignment vertical="center"/>
    </xf>
    <xf numFmtId="164" fontId="3" fillId="2" borderId="32" xfId="0" applyNumberFormat="1" applyFont="1" applyBorder="1" applyAlignment="1">
      <alignment vertical="center"/>
    </xf>
    <xf numFmtId="164" fontId="3" fillId="2" borderId="18" xfId="0" applyNumberFormat="1" applyFont="1" applyBorder="1" applyAlignment="1">
      <alignment vertical="center" wrapText="1"/>
    </xf>
    <xf numFmtId="164" fontId="9" fillId="2" borderId="33" xfId="0" applyNumberFormat="1" applyFont="1" applyBorder="1" applyAlignment="1">
      <alignment vertical="center"/>
    </xf>
    <xf numFmtId="164" fontId="9" fillId="2" borderId="34" xfId="0" applyNumberFormat="1" applyFont="1" applyBorder="1" applyAlignment="1">
      <alignment vertical="center"/>
    </xf>
    <xf numFmtId="164" fontId="9" fillId="2" borderId="35" xfId="0" applyNumberFormat="1" applyFont="1" applyBorder="1" applyAlignment="1">
      <alignment horizontal="center" vertical="center"/>
    </xf>
    <xf numFmtId="1" fontId="9" fillId="2" borderId="35" xfId="0" applyNumberFormat="1" applyFont="1" applyBorder="1" applyAlignment="1">
      <alignment horizontal="center" vertical="center"/>
    </xf>
    <xf numFmtId="164" fontId="9" fillId="2" borderId="33" xfId="0" applyNumberFormat="1" applyFont="1" applyBorder="1" applyAlignment="1">
      <alignment horizontal="center" vertical="center"/>
    </xf>
    <xf numFmtId="164" fontId="9" fillId="2" borderId="34" xfId="0" applyNumberFormat="1" applyFont="1" applyBorder="1" applyAlignment="1">
      <alignment horizontal="center" vertical="center"/>
    </xf>
    <xf numFmtId="164" fontId="9" fillId="2" borderId="35" xfId="0" applyNumberFormat="1" applyFont="1" applyBorder="1" applyAlignment="1">
      <alignment vertical="center"/>
    </xf>
    <xf numFmtId="164" fontId="9" fillId="2" borderId="36" xfId="0" applyNumberFormat="1" applyFont="1" applyBorder="1" applyAlignment="1">
      <alignment vertical="center"/>
    </xf>
    <xf numFmtId="164" fontId="9" fillId="2" borderId="37" xfId="0" applyNumberFormat="1" applyFont="1" applyBorder="1" applyAlignment="1">
      <alignment vertical="center"/>
    </xf>
    <xf numFmtId="164" fontId="9" fillId="2" borderId="38" xfId="0" applyNumberFormat="1" applyFont="1" applyBorder="1"/>
    <xf numFmtId="164" fontId="9" fillId="2" borderId="39" xfId="0" applyNumberFormat="1" applyFont="1" applyBorder="1"/>
    <xf numFmtId="164" fontId="9" fillId="2" borderId="40" xfId="0" applyNumberFormat="1" applyFont="1" applyBorder="1" applyAlignment="1">
      <alignment vertical="center"/>
    </xf>
    <xf numFmtId="164" fontId="9" fillId="2" borderId="41" xfId="0" applyNumberFormat="1" applyFont="1" applyBorder="1" applyAlignment="1">
      <alignment vertical="center"/>
    </xf>
    <xf numFmtId="164" fontId="9" fillId="2" borderId="33" xfId="0" applyNumberFormat="1" applyFont="1" applyBorder="1"/>
    <xf numFmtId="164" fontId="9" fillId="2" borderId="34" xfId="0" applyNumberFormat="1" applyFont="1" applyBorder="1"/>
    <xf numFmtId="164" fontId="9" fillId="2" borderId="35" xfId="0" applyNumberFormat="1" applyFont="1" applyBorder="1" applyAlignment="1">
      <alignment horizontal="center"/>
    </xf>
    <xf numFmtId="1" fontId="9" fillId="2" borderId="35" xfId="0" applyNumberFormat="1" applyFont="1" applyBorder="1" applyAlignment="1">
      <alignment horizontal="center"/>
    </xf>
    <xf numFmtId="164" fontId="9" fillId="2" borderId="33" xfId="0" applyNumberFormat="1" applyFont="1" applyBorder="1" applyAlignment="1">
      <alignment horizontal="center"/>
    </xf>
    <xf numFmtId="164" fontId="9" fillId="2" borderId="34" xfId="0" applyNumberFormat="1" applyFont="1" applyBorder="1" applyAlignment="1">
      <alignment horizontal="center"/>
    </xf>
    <xf numFmtId="164" fontId="9" fillId="2" borderId="6" xfId="0" applyNumberFormat="1" applyFont="1" applyBorder="1" applyAlignment="1">
      <alignment vertical="center"/>
    </xf>
    <xf numFmtId="164" fontId="9" fillId="2" borderId="42" xfId="0" applyNumberFormat="1" applyFont="1" applyBorder="1" applyAlignment="1">
      <alignment vertical="center"/>
    </xf>
    <xf numFmtId="164" fontId="9" fillId="2" borderId="43" xfId="0" applyNumberFormat="1" applyFont="1" applyBorder="1"/>
    <xf numFmtId="164" fontId="9" fillId="2" borderId="45" xfId="0" applyNumberFormat="1" applyFont="1" applyBorder="1" applyAlignment="1">
      <alignment vertical="center"/>
    </xf>
    <xf numFmtId="164" fontId="9" fillId="2" borderId="37" xfId="0" applyNumberFormat="1" applyFont="1" applyBorder="1"/>
    <xf numFmtId="1" fontId="9" fillId="2" borderId="44" xfId="0" applyNumberFormat="1" applyFont="1" applyBorder="1" applyAlignment="1">
      <alignment horizontal="center"/>
    </xf>
    <xf numFmtId="164" fontId="9" fillId="2" borderId="38" xfId="0" applyNumberFormat="1" applyFont="1" applyBorder="1" applyAlignment="1">
      <alignment horizontal="center"/>
    </xf>
    <xf numFmtId="164" fontId="9" fillId="2" borderId="17" xfId="0" applyNumberFormat="1" applyFont="1" applyBorder="1" applyAlignment="1">
      <alignment vertical="center"/>
    </xf>
    <xf numFmtId="164" fontId="9" fillId="2" borderId="19" xfId="0" applyNumberFormat="1" applyFont="1" applyBorder="1" applyAlignment="1">
      <alignment vertical="center"/>
    </xf>
    <xf numFmtId="164" fontId="9" fillId="2" borderId="18" xfId="0" applyNumberFormat="1" applyFont="1" applyBorder="1" applyAlignment="1">
      <alignment horizontal="center" vertical="center"/>
    </xf>
    <xf numFmtId="1" fontId="9" fillId="2" borderId="18" xfId="0" applyNumberFormat="1" applyFont="1" applyBorder="1" applyAlignment="1">
      <alignment horizontal="center" vertical="center"/>
    </xf>
    <xf numFmtId="164" fontId="9" fillId="2" borderId="19" xfId="0" applyNumberFormat="1" applyFont="1" applyBorder="1" applyAlignment="1">
      <alignment horizontal="center" vertical="center"/>
    </xf>
    <xf numFmtId="164" fontId="9" fillId="2" borderId="17" xfId="0" applyNumberFormat="1" applyFont="1" applyBorder="1" applyAlignment="1">
      <alignment horizontal="center" vertical="center"/>
    </xf>
    <xf numFmtId="164" fontId="9" fillId="2" borderId="46" xfId="0" applyNumberFormat="1" applyFont="1" applyBorder="1" applyAlignment="1">
      <alignment vertical="center"/>
    </xf>
    <xf numFmtId="164" fontId="9" fillId="2" borderId="5" xfId="0" applyNumberFormat="1" applyFont="1" applyBorder="1" applyAlignment="1">
      <alignment vertical="center"/>
    </xf>
    <xf numFmtId="164" fontId="9" fillId="2" borderId="18" xfId="0" applyNumberFormat="1" applyFont="1" applyBorder="1" applyAlignment="1">
      <alignment vertical="center"/>
    </xf>
    <xf numFmtId="1" fontId="9" fillId="2" borderId="2" xfId="0" applyNumberFormat="1" applyFont="1" applyBorder="1" applyAlignment="1">
      <alignment horizontal="center" vertical="center"/>
    </xf>
    <xf numFmtId="164" fontId="9" fillId="2" borderId="4" xfId="0" applyNumberFormat="1" applyFont="1" applyBorder="1" applyAlignment="1">
      <alignment vertical="center"/>
    </xf>
    <xf numFmtId="164" fontId="9" fillId="2" borderId="4" xfId="0" applyNumberFormat="1" applyFont="1" applyBorder="1" applyAlignment="1">
      <alignment horizontal="center" vertical="center"/>
    </xf>
    <xf numFmtId="164" fontId="9" fillId="2" borderId="3" xfId="0" applyNumberFormat="1" applyFont="1" applyBorder="1" applyAlignment="1">
      <alignment vertical="center"/>
    </xf>
    <xf numFmtId="164" fontId="9" fillId="2" borderId="2" xfId="0" applyNumberFormat="1" applyFont="1" applyBorder="1" applyAlignment="1">
      <alignment vertical="center"/>
    </xf>
    <xf numFmtId="164" fontId="3" fillId="2" borderId="47" xfId="0" applyNumberFormat="1" applyFont="1" applyBorder="1" applyAlignment="1">
      <alignment horizontal="center" vertical="center"/>
    </xf>
    <xf numFmtId="164" fontId="3" fillId="2" borderId="2" xfId="0" applyNumberFormat="1" applyFont="1" applyBorder="1" applyAlignment="1">
      <alignment vertical="center" wrapText="1"/>
    </xf>
    <xf numFmtId="164" fontId="3" fillId="0" borderId="6" xfId="0" applyNumberFormat="1" applyFont="1" applyFill="1" applyBorder="1" applyAlignment="1">
      <alignment vertical="center" wrapText="1"/>
    </xf>
    <xf numFmtId="164" fontId="5" fillId="2" borderId="55" xfId="0" applyNumberFormat="1" applyFont="1" applyBorder="1" applyAlignment="1">
      <alignment vertical="center"/>
    </xf>
    <xf numFmtId="164" fontId="3" fillId="2" borderId="56" xfId="0" applyNumberFormat="1" applyFont="1" applyBorder="1" applyAlignment="1">
      <alignment vertical="center" wrapText="1"/>
    </xf>
    <xf numFmtId="164" fontId="3" fillId="2" borderId="22" xfId="0" applyNumberFormat="1" applyFont="1" applyBorder="1" applyAlignment="1">
      <alignment horizontal="center" vertical="center"/>
    </xf>
    <xf numFmtId="164" fontId="3" fillId="2" borderId="59" xfId="0" applyNumberFormat="1" applyFont="1" applyBorder="1" applyAlignment="1">
      <alignment vertical="center"/>
    </xf>
    <xf numFmtId="164" fontId="5" fillId="2" borderId="60" xfId="0" applyNumberFormat="1" applyFont="1" applyBorder="1" applyAlignment="1">
      <alignment vertical="center"/>
    </xf>
    <xf numFmtId="164" fontId="3" fillId="2" borderId="9" xfId="0" applyNumberFormat="1" applyFont="1" applyBorder="1" applyAlignment="1">
      <alignment horizontal="right" vertical="center"/>
    </xf>
    <xf numFmtId="164" fontId="3" fillId="2" borderId="8" xfId="0" applyNumberFormat="1" applyFont="1" applyBorder="1" applyAlignment="1">
      <alignment horizontal="right" vertical="center" indent="1"/>
    </xf>
    <xf numFmtId="164" fontId="3" fillId="2" borderId="8" xfId="0" applyNumberFormat="1" applyFont="1" applyBorder="1" applyAlignment="1">
      <alignment horizontal="right" vertical="center"/>
    </xf>
    <xf numFmtId="164" fontId="5" fillId="2" borderId="61" xfId="0" applyNumberFormat="1" applyFont="1" applyBorder="1" applyAlignment="1">
      <alignment vertical="center"/>
    </xf>
    <xf numFmtId="164" fontId="3" fillId="2" borderId="51" xfId="0" applyNumberFormat="1" applyFont="1" applyBorder="1" applyAlignment="1">
      <alignment vertical="center"/>
    </xf>
    <xf numFmtId="164" fontId="3" fillId="2" borderId="56" xfId="0" applyNumberFormat="1" applyFont="1" applyBorder="1" applyAlignment="1">
      <alignment horizontal="right" vertical="center"/>
    </xf>
    <xf numFmtId="164" fontId="5" fillId="2" borderId="62" xfId="0" applyNumberFormat="1" applyFont="1" applyBorder="1" applyAlignment="1">
      <alignment vertical="center"/>
    </xf>
    <xf numFmtId="164" fontId="3" fillId="2" borderId="56" xfId="0" applyNumberFormat="1" applyFont="1" applyBorder="1" applyAlignment="1">
      <alignment horizontal="right" vertical="center" indent="1"/>
    </xf>
    <xf numFmtId="164" fontId="3" fillId="2" borderId="19" xfId="0" applyNumberFormat="1" applyFont="1" applyBorder="1" applyAlignment="1">
      <alignment horizontal="right" vertical="center"/>
    </xf>
    <xf numFmtId="164" fontId="3" fillId="2" borderId="65" xfId="0" applyNumberFormat="1" applyFont="1" applyBorder="1" applyAlignment="1">
      <alignment vertical="center"/>
    </xf>
    <xf numFmtId="164" fontId="3" fillId="2" borderId="10" xfId="0" applyNumberFormat="1" applyFont="1" applyBorder="1" applyAlignment="1">
      <alignment horizontal="right" vertical="center"/>
    </xf>
    <xf numFmtId="164" fontId="3" fillId="2" borderId="16" xfId="0" applyNumberFormat="1" applyFont="1" applyBorder="1" applyAlignment="1">
      <alignment horizontal="right" vertical="center"/>
    </xf>
    <xf numFmtId="164" fontId="3" fillId="2" borderId="33" xfId="0" applyNumberFormat="1" applyFont="1" applyBorder="1" applyAlignment="1">
      <alignment vertical="center"/>
    </xf>
    <xf numFmtId="164" fontId="3" fillId="2" borderId="72" xfId="0" applyNumberFormat="1" applyFont="1" applyBorder="1" applyAlignment="1">
      <alignment horizontal="right" vertical="center"/>
    </xf>
    <xf numFmtId="164" fontId="5" fillId="2" borderId="56" xfId="0" applyNumberFormat="1" applyFont="1" applyBorder="1" applyAlignment="1">
      <alignment vertical="center"/>
    </xf>
    <xf numFmtId="164" fontId="3" fillId="2" borderId="77" xfId="0" applyNumberFormat="1" applyFont="1" applyBorder="1" applyAlignment="1">
      <alignment horizontal="right" vertical="center"/>
    </xf>
    <xf numFmtId="164" fontId="3" fillId="2" borderId="78" xfId="0" applyNumberFormat="1" applyFont="1" applyBorder="1" applyAlignment="1">
      <alignment horizontal="right" vertical="center"/>
    </xf>
    <xf numFmtId="164" fontId="3" fillId="2" borderId="79" xfId="0" applyNumberFormat="1" applyFont="1" applyBorder="1" applyAlignment="1">
      <alignment horizontal="right" vertical="center"/>
    </xf>
    <xf numFmtId="164" fontId="9" fillId="2" borderId="56" xfId="0" applyNumberFormat="1" applyFont="1" applyBorder="1" applyAlignment="1">
      <alignment vertical="center"/>
    </xf>
    <xf numFmtId="164" fontId="9" fillId="2" borderId="63" xfId="0" applyNumberFormat="1" applyFont="1" applyBorder="1" applyAlignment="1">
      <alignment vertical="center"/>
    </xf>
    <xf numFmtId="164" fontId="9" fillId="2" borderId="64" xfId="0" applyNumberFormat="1" applyFont="1" applyBorder="1" applyAlignment="1">
      <alignment vertical="center"/>
    </xf>
    <xf numFmtId="1" fontId="9" fillId="2" borderId="56" xfId="0" applyNumberFormat="1" applyFont="1" applyBorder="1" applyAlignment="1">
      <alignment horizontal="center" vertical="center"/>
    </xf>
    <xf numFmtId="164" fontId="3" fillId="2" borderId="64" xfId="0" applyNumberFormat="1" applyFont="1" applyBorder="1" applyAlignment="1">
      <alignment vertical="center"/>
    </xf>
    <xf numFmtId="164" fontId="5" fillId="2" borderId="87" xfId="0" applyNumberFormat="1" applyFont="1" applyBorder="1" applyAlignment="1">
      <alignment vertical="center"/>
    </xf>
    <xf numFmtId="164" fontId="9" fillId="2" borderId="56" xfId="0" applyNumberFormat="1" applyFont="1" applyBorder="1"/>
    <xf numFmtId="164" fontId="9" fillId="2" borderId="56" xfId="0" applyNumberFormat="1" applyFont="1" applyBorder="1" applyAlignment="1">
      <alignment horizontal="center"/>
    </xf>
    <xf numFmtId="1" fontId="9" fillId="2" borderId="56" xfId="0" applyNumberFormat="1" applyFont="1" applyBorder="1" applyAlignment="1">
      <alignment horizontal="center"/>
    </xf>
    <xf numFmtId="164" fontId="5" fillId="2" borderId="33" xfId="0" applyNumberFormat="1" applyFont="1" applyBorder="1" applyAlignment="1">
      <alignment vertical="center"/>
    </xf>
    <xf numFmtId="164" fontId="9" fillId="2" borderId="20" xfId="0" applyNumberFormat="1" applyFont="1" applyBorder="1" applyAlignment="1">
      <alignment vertical="center"/>
    </xf>
    <xf numFmtId="164" fontId="3" fillId="2" borderId="86" xfId="0" applyNumberFormat="1" applyFont="1" applyBorder="1" applyAlignment="1">
      <alignment vertical="center"/>
    </xf>
    <xf numFmtId="164" fontId="9" fillId="2" borderId="59" xfId="0" applyNumberFormat="1" applyFont="1" applyBorder="1" applyAlignment="1">
      <alignment vertical="center"/>
    </xf>
    <xf numFmtId="164" fontId="4" fillId="2" borderId="91" xfId="0" applyNumberFormat="1" applyFont="1" applyBorder="1" applyAlignment="1">
      <alignment vertical="center"/>
    </xf>
    <xf numFmtId="164" fontId="9" fillId="2" borderId="2" xfId="0" applyNumberFormat="1" applyFont="1" applyBorder="1" applyAlignment="1">
      <alignment horizontal="center" vertical="center"/>
    </xf>
    <xf numFmtId="164" fontId="9" fillId="2" borderId="3" xfId="0" applyNumberFormat="1" applyFont="1" applyBorder="1" applyAlignment="1">
      <alignment horizontal="center" vertical="center"/>
    </xf>
    <xf numFmtId="164" fontId="9" fillId="2" borderId="63" xfId="0" applyNumberFormat="1" applyFont="1" applyBorder="1"/>
    <xf numFmtId="164" fontId="4" fillId="2" borderId="92" xfId="0" applyNumberFormat="1" applyFont="1" applyBorder="1" applyAlignment="1">
      <alignment vertical="center"/>
    </xf>
    <xf numFmtId="164" fontId="3" fillId="2" borderId="63" xfId="0" applyNumberFormat="1" applyFont="1" applyBorder="1" applyAlignment="1">
      <alignment horizontal="center" vertical="center"/>
    </xf>
    <xf numFmtId="164" fontId="3" fillId="2" borderId="63" xfId="0" applyNumberFormat="1" applyFont="1" applyBorder="1" applyAlignment="1">
      <alignment vertical="center"/>
    </xf>
    <xf numFmtId="164" fontId="3" fillId="2" borderId="56" xfId="0" applyNumberFormat="1" applyFont="1" applyBorder="1" applyAlignment="1">
      <alignment horizontal="left" vertical="center"/>
    </xf>
    <xf numFmtId="164" fontId="3" fillId="2" borderId="63" xfId="0" applyNumberFormat="1" applyFont="1" applyBorder="1" applyAlignment="1">
      <alignment horizontal="left" vertical="center"/>
    </xf>
    <xf numFmtId="164" fontId="3" fillId="2" borderId="2" xfId="0" applyNumberFormat="1" applyFont="1" applyBorder="1" applyAlignment="1">
      <alignment horizontal="left" vertical="center"/>
    </xf>
    <xf numFmtId="164" fontId="3" fillId="2" borderId="66" xfId="0" applyNumberFormat="1" applyFont="1" applyBorder="1" applyAlignment="1">
      <alignment horizontal="left" vertical="center"/>
    </xf>
    <xf numFmtId="164" fontId="3" fillId="2" borderId="56" xfId="0" applyNumberFormat="1" applyFont="1" applyBorder="1" applyAlignment="1">
      <alignment horizontal="left" vertical="center" wrapText="1"/>
    </xf>
    <xf numFmtId="164" fontId="9" fillId="2" borderId="82" xfId="0" applyNumberFormat="1" applyFont="1" applyBorder="1" applyAlignment="1">
      <alignment horizontal="center"/>
    </xf>
    <xf numFmtId="164" fontId="9" fillId="2" borderId="83" xfId="0" applyNumberFormat="1" applyFont="1" applyBorder="1" applyAlignment="1">
      <alignment horizontal="center"/>
    </xf>
    <xf numFmtId="164" fontId="9" fillId="2" borderId="44" xfId="0" applyNumberFormat="1" applyFont="1" applyBorder="1" applyAlignment="1">
      <alignment horizontal="center"/>
    </xf>
    <xf numFmtId="164" fontId="9" fillId="2" borderId="84" xfId="0" applyNumberFormat="1" applyFont="1" applyBorder="1" applyAlignment="1">
      <alignment horizontal="right"/>
    </xf>
    <xf numFmtId="164" fontId="9" fillId="2" borderId="38" xfId="0" applyNumberFormat="1" applyFont="1" applyBorder="1" applyAlignment="1">
      <alignment horizontal="right"/>
    </xf>
    <xf numFmtId="164" fontId="9" fillId="2" borderId="80" xfId="0" applyNumberFormat="1" applyFont="1" applyBorder="1" applyAlignment="1">
      <alignment horizontal="right"/>
    </xf>
    <xf numFmtId="164" fontId="9" fillId="2" borderId="43" xfId="0" applyNumberFormat="1" applyFont="1" applyBorder="1" applyAlignment="1">
      <alignment horizontal="right"/>
    </xf>
    <xf numFmtId="164" fontId="3" fillId="2" borderId="90" xfId="0" applyNumberFormat="1" applyFont="1" applyBorder="1" applyAlignment="1">
      <alignment horizontal="left" vertical="center"/>
    </xf>
    <xf numFmtId="164" fontId="3" fillId="2" borderId="6" xfId="0" applyNumberFormat="1" applyFont="1" applyBorder="1" applyAlignment="1">
      <alignment horizontal="left" vertical="center"/>
    </xf>
    <xf numFmtId="164" fontId="3" fillId="2" borderId="88" xfId="0" applyNumberFormat="1" applyFont="1" applyBorder="1" applyAlignment="1">
      <alignment horizontal="left" vertical="center"/>
    </xf>
    <xf numFmtId="164" fontId="3" fillId="2" borderId="22" xfId="0" applyNumberFormat="1" applyFont="1" applyBorder="1" applyAlignment="1">
      <alignment horizontal="left" vertical="center"/>
    </xf>
    <xf numFmtId="164" fontId="9" fillId="2" borderId="63" xfId="0" applyNumberFormat="1" applyFont="1" applyBorder="1" applyAlignment="1">
      <alignment horizontal="right" vertical="center"/>
    </xf>
    <xf numFmtId="164" fontId="9" fillId="2" borderId="86" xfId="0" applyNumberFormat="1" applyFont="1" applyBorder="1" applyAlignment="1">
      <alignment horizontal="right" vertical="center"/>
    </xf>
    <xf numFmtId="164" fontId="9" fillId="2" borderId="64" xfId="0" applyNumberFormat="1" applyFont="1" applyBorder="1" applyAlignment="1">
      <alignment horizontal="right" vertical="center"/>
    </xf>
    <xf numFmtId="164" fontId="3" fillId="2" borderId="56" xfId="0" applyNumberFormat="1" applyFont="1" applyBorder="1" applyAlignment="1">
      <alignment vertical="center"/>
    </xf>
    <xf numFmtId="164" fontId="9" fillId="2" borderId="56" xfId="0" applyNumberFormat="1" applyFont="1" applyBorder="1" applyAlignment="1">
      <alignment horizontal="left"/>
    </xf>
    <xf numFmtId="164" fontId="9" fillId="2" borderId="84" xfId="0" applyNumberFormat="1" applyFont="1" applyBorder="1" applyAlignment="1">
      <alignment horizontal="right" vertical="center"/>
    </xf>
    <xf numFmtId="164" fontId="9" fillId="2" borderId="85" xfId="0" applyNumberFormat="1" applyFont="1" applyBorder="1" applyAlignment="1">
      <alignment horizontal="right" vertical="center"/>
    </xf>
    <xf numFmtId="164" fontId="9" fillId="2" borderId="38" xfId="0" applyNumberFormat="1" applyFont="1" applyBorder="1" applyAlignment="1">
      <alignment horizontal="right" vertical="center"/>
    </xf>
    <xf numFmtId="164" fontId="9" fillId="2" borderId="80" xfId="0" applyNumberFormat="1" applyFont="1" applyBorder="1" applyAlignment="1">
      <alignment horizontal="center" vertical="center"/>
    </xf>
    <xf numFmtId="164" fontId="9" fillId="2" borderId="81" xfId="0" applyNumberFormat="1" applyFont="1" applyBorder="1" applyAlignment="1">
      <alignment horizontal="center" vertical="center"/>
    </xf>
    <xf numFmtId="164" fontId="9" fillId="2" borderId="43" xfId="0" applyNumberFormat="1" applyFont="1" applyBorder="1" applyAlignment="1">
      <alignment horizontal="center" vertical="center"/>
    </xf>
    <xf numFmtId="164" fontId="9" fillId="2" borderId="80" xfId="0" applyNumberFormat="1" applyFont="1" applyBorder="1" applyAlignment="1">
      <alignment horizontal="right" vertical="center"/>
    </xf>
    <xf numFmtId="164" fontId="9" fillId="2" borderId="81" xfId="0" applyNumberFormat="1" applyFont="1" applyBorder="1" applyAlignment="1">
      <alignment horizontal="right" vertical="center"/>
    </xf>
    <xf numFmtId="164" fontId="9" fillId="2" borderId="43" xfId="0" applyNumberFormat="1" applyFont="1" applyBorder="1" applyAlignment="1">
      <alignment horizontal="right" vertical="center"/>
    </xf>
    <xf numFmtId="164" fontId="9" fillId="2" borderId="82" xfId="0" applyNumberFormat="1" applyFont="1" applyBorder="1" applyAlignment="1">
      <alignment horizontal="center" vertical="center"/>
    </xf>
    <xf numFmtId="164" fontId="9" fillId="2" borderId="83" xfId="0" applyNumberFormat="1" applyFont="1" applyBorder="1" applyAlignment="1">
      <alignment horizontal="center" vertical="center"/>
    </xf>
    <xf numFmtId="164" fontId="9" fillId="2" borderId="44" xfId="0" applyNumberFormat="1" applyFont="1" applyBorder="1" applyAlignment="1">
      <alignment horizontal="center" vertical="center"/>
    </xf>
    <xf numFmtId="164" fontId="9" fillId="2" borderId="56" xfId="0" applyNumberFormat="1" applyFont="1" applyBorder="1" applyAlignment="1">
      <alignment horizontal="left" vertical="center"/>
    </xf>
    <xf numFmtId="164" fontId="9" fillId="2" borderId="56" xfId="0" applyNumberFormat="1" applyFont="1" applyBorder="1" applyAlignment="1">
      <alignment horizontal="center" vertical="center"/>
    </xf>
    <xf numFmtId="164" fontId="3" fillId="2" borderId="89" xfId="0" applyNumberFormat="1" applyFont="1" applyBorder="1" applyAlignment="1">
      <alignment vertical="center"/>
    </xf>
    <xf numFmtId="164" fontId="3" fillId="2" borderId="6" xfId="0" applyNumberFormat="1" applyFont="1" applyBorder="1" applyAlignment="1">
      <alignment vertical="center"/>
    </xf>
    <xf numFmtId="164" fontId="3" fillId="2" borderId="58" xfId="0" applyNumberFormat="1" applyFont="1" applyBorder="1" applyAlignment="1">
      <alignment vertical="center"/>
    </xf>
    <xf numFmtId="164" fontId="3" fillId="2" borderId="22" xfId="0" applyNumberFormat="1" applyFont="1" applyBorder="1" applyAlignment="1">
      <alignment vertical="center"/>
    </xf>
    <xf numFmtId="164" fontId="9" fillId="2" borderId="56" xfId="0" applyNumberFormat="1" applyFont="1" applyBorder="1" applyAlignment="1">
      <alignment horizontal="center" vertical="center" wrapText="1"/>
    </xf>
    <xf numFmtId="164" fontId="3" fillId="2" borderId="50" xfId="0" applyNumberFormat="1" applyFont="1" applyBorder="1" applyAlignment="1">
      <alignment horizontal="left" vertical="center"/>
    </xf>
    <xf numFmtId="164" fontId="3" fillId="2" borderId="73" xfId="0" applyNumberFormat="1" applyFont="1" applyBorder="1" applyAlignment="1">
      <alignment horizontal="left" vertical="center"/>
    </xf>
    <xf numFmtId="164" fontId="3" fillId="2" borderId="17" xfId="0" applyNumberFormat="1" applyFont="1" applyBorder="1" applyAlignment="1">
      <alignment horizontal="left" vertical="center"/>
    </xf>
    <xf numFmtId="164" fontId="3" fillId="2" borderId="74" xfId="0" applyNumberFormat="1" applyFont="1" applyBorder="1" applyAlignment="1">
      <alignment horizontal="left" vertical="center"/>
    </xf>
    <xf numFmtId="164" fontId="3" fillId="2" borderId="75" xfId="0" applyNumberFormat="1" applyFont="1" applyBorder="1" applyAlignment="1">
      <alignment horizontal="left" vertical="center"/>
    </xf>
    <xf numFmtId="164" fontId="3" fillId="2" borderId="51" xfId="0" applyNumberFormat="1" applyFont="1" applyBorder="1" applyAlignment="1">
      <alignment horizontal="left" vertical="center"/>
    </xf>
    <xf numFmtId="164" fontId="3" fillId="2" borderId="76" xfId="0" applyNumberFormat="1" applyFont="1" applyBorder="1" applyAlignment="1">
      <alignment horizontal="left" vertical="center"/>
    </xf>
    <xf numFmtId="164" fontId="3" fillId="2" borderId="59" xfId="0" applyNumberFormat="1" applyFont="1" applyBorder="1" applyAlignment="1">
      <alignment horizontal="left" vertical="center"/>
    </xf>
    <xf numFmtId="164" fontId="3" fillId="2" borderId="64" xfId="0" applyNumberFormat="1" applyFont="1" applyBorder="1" applyAlignment="1">
      <alignment horizontal="left" vertical="center"/>
    </xf>
    <xf numFmtId="164" fontId="3" fillId="2" borderId="57" xfId="0" applyNumberFormat="1" applyFont="1" applyBorder="1" applyAlignment="1">
      <alignment horizontal="left" vertical="center"/>
    </xf>
    <xf numFmtId="164" fontId="3" fillId="2" borderId="67" xfId="0" applyNumberFormat="1" applyFont="1" applyBorder="1" applyAlignment="1">
      <alignment horizontal="left" vertical="center"/>
    </xf>
    <xf numFmtId="164" fontId="3" fillId="2" borderId="68" xfId="0" applyNumberFormat="1" applyFont="1" applyBorder="1" applyAlignment="1">
      <alignment horizontal="left" vertical="center"/>
    </xf>
    <xf numFmtId="164" fontId="3" fillId="2" borderId="69" xfId="0" applyNumberFormat="1" applyFont="1" applyBorder="1" applyAlignment="1">
      <alignment horizontal="left" vertical="center"/>
    </xf>
    <xf numFmtId="164" fontId="3" fillId="2" borderId="70" xfId="0" applyNumberFormat="1" applyFont="1" applyBorder="1" applyAlignment="1">
      <alignment horizontal="left" vertical="center"/>
    </xf>
    <xf numFmtId="164" fontId="3" fillId="2" borderId="71" xfId="0" applyNumberFormat="1" applyFont="1" applyBorder="1" applyAlignment="1">
      <alignment horizontal="left" vertical="center"/>
    </xf>
    <xf numFmtId="164" fontId="3" fillId="2" borderId="58" xfId="0" applyNumberFormat="1" applyFont="1" applyBorder="1" applyAlignment="1">
      <alignment horizontal="left" vertical="center"/>
    </xf>
    <xf numFmtId="164" fontId="3" fillId="2" borderId="11" xfId="0" applyNumberFormat="1" applyFont="1" applyBorder="1" applyAlignment="1">
      <alignment horizontal="left" vertical="center"/>
    </xf>
    <xf numFmtId="164" fontId="3" fillId="2" borderId="30" xfId="0" applyNumberFormat="1" applyFont="1" applyBorder="1" applyAlignment="1">
      <alignment horizontal="left" vertical="center"/>
    </xf>
    <xf numFmtId="164" fontId="3" fillId="2" borderId="19" xfId="0" applyNumberFormat="1" applyFont="1" applyBorder="1" applyAlignment="1">
      <alignment horizontal="left" vertical="center"/>
    </xf>
    <xf numFmtId="164" fontId="3" fillId="2" borderId="3" xfId="0" applyNumberFormat="1" applyFont="1" applyBorder="1" applyAlignment="1">
      <alignment horizontal="left" vertical="center"/>
    </xf>
    <xf numFmtId="164" fontId="3" fillId="2" borderId="54" xfId="0" applyNumberFormat="1" applyFont="1" applyBorder="1" applyAlignment="1">
      <alignment horizontal="left" vertical="center"/>
    </xf>
    <xf numFmtId="164" fontId="3" fillId="2" borderId="18" xfId="0" applyNumberFormat="1" applyFont="1" applyBorder="1" applyAlignment="1">
      <alignment horizontal="left" vertical="center"/>
    </xf>
    <xf numFmtId="164" fontId="3" fillId="2" borderId="7" xfId="0" applyNumberFormat="1" applyFont="1" applyBorder="1" applyAlignment="1">
      <alignment horizontal="left" vertical="center"/>
    </xf>
    <xf numFmtId="164" fontId="3" fillId="2" borderId="30" xfId="0" applyNumberFormat="1" applyFont="1" applyBorder="1" applyAlignment="1">
      <alignment horizontal="center" vertical="center"/>
    </xf>
    <xf numFmtId="164" fontId="3" fillId="2" borderId="19" xfId="0" applyNumberFormat="1" applyFont="1" applyBorder="1" applyAlignment="1">
      <alignment horizontal="center" vertical="center"/>
    </xf>
    <xf numFmtId="164" fontId="3" fillId="2" borderId="51" xfId="0" applyNumberFormat="1" applyFont="1" applyBorder="1" applyAlignment="1">
      <alignment horizontal="center" vertical="center"/>
    </xf>
    <xf numFmtId="164" fontId="3" fillId="2" borderId="17" xfId="0" applyNumberFormat="1" applyFont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left" vertical="center" wrapText="1"/>
    </xf>
    <xf numFmtId="164" fontId="3" fillId="0" borderId="19" xfId="0" applyNumberFormat="1" applyFont="1" applyFill="1" applyBorder="1" applyAlignment="1">
      <alignment horizontal="left" vertical="center" wrapText="1"/>
    </xf>
    <xf numFmtId="164" fontId="3" fillId="0" borderId="54" xfId="0" applyNumberFormat="1" applyFont="1" applyFill="1" applyBorder="1" applyAlignment="1">
      <alignment horizontal="left" vertical="center" wrapText="1"/>
    </xf>
    <xf numFmtId="164" fontId="3" fillId="0" borderId="18" xfId="0" applyNumberFormat="1" applyFont="1" applyFill="1" applyBorder="1" applyAlignment="1">
      <alignment horizontal="left" vertical="center" wrapText="1"/>
    </xf>
    <xf numFmtId="164" fontId="3" fillId="2" borderId="58" xfId="0" applyNumberFormat="1" applyFont="1" applyBorder="1" applyAlignment="1">
      <alignment horizontal="center" vertical="center"/>
    </xf>
    <xf numFmtId="164" fontId="3" fillId="2" borderId="23" xfId="0" applyNumberFormat="1" applyFont="1" applyBorder="1" applyAlignment="1">
      <alignment horizontal="center" vertical="center"/>
    </xf>
    <xf numFmtId="164" fontId="3" fillId="2" borderId="54" xfId="0" applyNumberFormat="1" applyFont="1" applyBorder="1" applyAlignment="1">
      <alignment horizontal="center" vertical="center"/>
    </xf>
    <xf numFmtId="164" fontId="3" fillId="2" borderId="2" xfId="0" applyNumberFormat="1" applyFont="1" applyBorder="1" applyAlignment="1">
      <alignment horizontal="center" vertical="center"/>
    </xf>
    <xf numFmtId="164" fontId="3" fillId="2" borderId="18" xfId="0" applyNumberFormat="1" applyFont="1" applyBorder="1" applyAlignment="1">
      <alignment horizontal="center" vertical="center"/>
    </xf>
    <xf numFmtId="164" fontId="3" fillId="2" borderId="54" xfId="0" applyNumberFormat="1" applyFont="1" applyBorder="1" applyAlignment="1">
      <alignment horizontal="left" vertical="center" wrapText="1"/>
    </xf>
    <xf numFmtId="164" fontId="3" fillId="2" borderId="2" xfId="0" applyNumberFormat="1" applyFont="1" applyBorder="1" applyAlignment="1">
      <alignment horizontal="left" vertical="center" wrapText="1"/>
    </xf>
    <xf numFmtId="164" fontId="3" fillId="2" borderId="7" xfId="0" applyNumberFormat="1" applyFont="1" applyBorder="1" applyAlignment="1">
      <alignment horizontal="left" vertical="center" wrapText="1"/>
    </xf>
    <xf numFmtId="164" fontId="3" fillId="2" borderId="47" xfId="0" applyNumberFormat="1" applyFont="1" applyBorder="1" applyAlignment="1">
      <alignment horizontal="left" vertical="center"/>
    </xf>
    <xf numFmtId="164" fontId="3" fillId="2" borderId="4" xfId="0" applyNumberFormat="1" applyFont="1" applyBorder="1" applyAlignment="1">
      <alignment horizontal="left" vertical="center"/>
    </xf>
    <xf numFmtId="164" fontId="3" fillId="2" borderId="7" xfId="0" applyNumberFormat="1" applyFont="1" applyBorder="1" applyAlignment="1">
      <alignment horizontal="center" vertical="center"/>
    </xf>
    <xf numFmtId="164" fontId="3" fillId="2" borderId="4" xfId="0" applyNumberFormat="1" applyFont="1" applyBorder="1" applyAlignment="1">
      <alignment horizontal="center" vertical="center"/>
    </xf>
    <xf numFmtId="164" fontId="3" fillId="2" borderId="3" xfId="0" applyNumberFormat="1" applyFont="1" applyBorder="1" applyAlignment="1">
      <alignment horizontal="center" vertical="center"/>
    </xf>
    <xf numFmtId="164" fontId="3" fillId="2" borderId="30" xfId="0" applyNumberFormat="1" applyFont="1" applyBorder="1" applyAlignment="1">
      <alignment horizontal="center" vertical="center" wrapText="1"/>
    </xf>
    <xf numFmtId="164" fontId="3" fillId="2" borderId="51" xfId="0" applyNumberFormat="1" applyFont="1" applyBorder="1" applyAlignment="1">
      <alignment horizontal="center" vertical="center" wrapText="1"/>
    </xf>
    <xf numFmtId="164" fontId="3" fillId="2" borderId="56" xfId="0" applyNumberFormat="1" applyFont="1" applyBorder="1" applyAlignment="1">
      <alignment horizontal="center" vertical="center"/>
    </xf>
    <xf numFmtId="164" fontId="3" fillId="2" borderId="33" xfId="0" applyNumberFormat="1" applyFont="1" applyBorder="1" applyAlignment="1">
      <alignment horizontal="left" vertical="center"/>
    </xf>
    <xf numFmtId="164" fontId="3" fillId="2" borderId="67" xfId="0" applyNumberFormat="1" applyFont="1" applyBorder="1" applyAlignment="1">
      <alignment horizontal="left" vertical="center" wrapText="1"/>
    </xf>
    <xf numFmtId="164" fontId="1" fillId="2" borderId="0" xfId="0" applyNumberFormat="1" applyFont="1" applyAlignment="1"/>
    <xf numFmtId="164" fontId="2" fillId="2" borderId="0" xfId="0" applyNumberFormat="1" applyFont="1" applyAlignment="1"/>
    <xf numFmtId="164" fontId="6" fillId="2" borderId="56" xfId="0" applyNumberFormat="1" applyFont="1" applyBorder="1" applyAlignment="1">
      <alignment vertical="center"/>
    </xf>
    <xf numFmtId="164" fontId="3" fillId="2" borderId="50" xfId="0" applyNumberFormat="1" applyFont="1" applyBorder="1" applyAlignment="1">
      <alignment horizontal="center" vertical="center" wrapText="1"/>
    </xf>
    <xf numFmtId="164" fontId="3" fillId="2" borderId="2" xfId="0" applyNumberFormat="1" applyFont="1" applyBorder="1" applyAlignment="1">
      <alignment horizontal="center" vertical="center" wrapText="1"/>
    </xf>
    <xf numFmtId="164" fontId="3" fillId="2" borderId="67" xfId="0" applyNumberFormat="1" applyFont="1" applyBorder="1" applyAlignment="1">
      <alignment horizontal="center" vertical="center" wrapText="1"/>
    </xf>
    <xf numFmtId="164" fontId="3" fillId="2" borderId="50" xfId="0" applyNumberFormat="1" applyFont="1" applyBorder="1" applyAlignment="1">
      <alignment horizontal="center" vertical="center"/>
    </xf>
    <xf numFmtId="164" fontId="3" fillId="2" borderId="2" xfId="0" applyNumberFormat="1" applyFont="1" applyBorder="1" applyAlignment="1">
      <alignment horizontal="center" vertical="center"/>
    </xf>
    <xf numFmtId="164" fontId="3" fillId="2" borderId="67" xfId="0" applyNumberFormat="1" applyFont="1" applyBorder="1" applyAlignment="1">
      <alignment horizontal="center" vertical="center"/>
    </xf>
    <xf numFmtId="164" fontId="3" fillId="2" borderId="63" xfId="0" applyNumberFormat="1" applyFont="1" applyBorder="1" applyAlignment="1">
      <alignment horizontal="center" vertical="top"/>
    </xf>
    <xf numFmtId="164" fontId="3" fillId="2" borderId="86" xfId="0" applyNumberFormat="1" applyFont="1" applyBorder="1" applyAlignment="1">
      <alignment horizontal="center" vertical="top"/>
    </xf>
    <xf numFmtId="164" fontId="3" fillId="2" borderId="64" xfId="0" applyNumberFormat="1" applyFont="1" applyBorder="1" applyAlignment="1">
      <alignment horizontal="center" vertical="top"/>
    </xf>
    <xf numFmtId="164" fontId="3" fillId="2" borderId="63" xfId="0" applyNumberFormat="1" applyFont="1" applyBorder="1" applyAlignment="1">
      <alignment horizontal="left" vertical="center"/>
    </xf>
    <xf numFmtId="164" fontId="3" fillId="2" borderId="64" xfId="0" applyNumberFormat="1" applyFont="1" applyBorder="1" applyAlignment="1">
      <alignment horizontal="left" vertical="center"/>
    </xf>
    <xf numFmtId="164" fontId="3" fillId="2" borderId="63" xfId="0" applyNumberFormat="1" applyFont="1" applyBorder="1" applyAlignment="1">
      <alignment horizontal="left" vertical="center" wrapText="1"/>
    </xf>
    <xf numFmtId="164" fontId="3" fillId="2" borderId="64" xfId="0" applyNumberFormat="1" applyFont="1" applyBorder="1" applyAlignment="1">
      <alignment horizontal="left" vertical="center" wrapText="1"/>
    </xf>
    <xf numFmtId="164" fontId="3" fillId="2" borderId="93" xfId="0" applyNumberFormat="1" applyFont="1" applyBorder="1" applyAlignment="1">
      <alignment horizontal="left" vertical="center"/>
    </xf>
    <xf numFmtId="164" fontId="3" fillId="2" borderId="94" xfId="0" applyNumberFormat="1" applyFont="1" applyBorder="1" applyAlignment="1">
      <alignment horizontal="left" vertical="center"/>
    </xf>
    <xf numFmtId="164" fontId="3" fillId="2" borderId="51" xfId="0" applyNumberFormat="1" applyFont="1" applyBorder="1" applyAlignment="1">
      <alignment horizontal="center" vertical="center"/>
    </xf>
    <xf numFmtId="164" fontId="3" fillId="2" borderId="69" xfId="0" applyNumberFormat="1" applyFont="1" applyBorder="1" applyAlignment="1">
      <alignment horizontal="center" vertical="center"/>
    </xf>
    <xf numFmtId="164" fontId="3" fillId="2" borderId="30" xfId="0" applyNumberFormat="1" applyFont="1" applyBorder="1" applyAlignment="1">
      <alignment horizontal="center" vertical="center"/>
    </xf>
    <xf numFmtId="164" fontId="3" fillId="2" borderId="71" xfId="0" applyNumberFormat="1" applyFont="1" applyBorder="1" applyAlignment="1">
      <alignment horizontal="center" vertical="center"/>
    </xf>
    <xf numFmtId="164" fontId="3" fillId="2" borderId="52" xfId="0" applyNumberFormat="1" applyFont="1" applyBorder="1" applyAlignment="1">
      <alignment horizontal="center" vertical="center" wrapText="1"/>
    </xf>
    <xf numFmtId="164" fontId="3" fillId="2" borderId="53" xfId="0" applyNumberFormat="1" applyFont="1" applyBorder="1" applyAlignment="1">
      <alignment horizontal="center" vertical="center" wrapText="1"/>
    </xf>
    <xf numFmtId="164" fontId="3" fillId="2" borderId="47" xfId="0" applyNumberFormat="1" applyFont="1" applyBorder="1" applyAlignment="1">
      <alignment horizontal="center" vertical="center" wrapText="1"/>
    </xf>
    <xf numFmtId="164" fontId="3" fillId="2" borderId="5" xfId="0" applyNumberFormat="1" applyFont="1" applyBorder="1" applyAlignment="1">
      <alignment horizontal="center" vertical="center" wrapText="1"/>
    </xf>
    <xf numFmtId="164" fontId="3" fillId="2" borderId="48" xfId="0" applyNumberFormat="1" applyFont="1" applyBorder="1" applyAlignment="1">
      <alignment horizontal="center" vertical="center"/>
    </xf>
    <xf numFmtId="164" fontId="3" fillId="2" borderId="49" xfId="0" applyNumberFormat="1" applyFont="1" applyBorder="1" applyAlignment="1">
      <alignment horizontal="center" vertical="center"/>
    </xf>
    <xf numFmtId="164" fontId="3" fillId="2" borderId="30" xfId="0" applyNumberFormat="1" applyFont="1" applyBorder="1" applyAlignment="1">
      <alignment horizontal="center" vertical="center" wrapText="1"/>
    </xf>
    <xf numFmtId="164" fontId="3" fillId="2" borderId="7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2"/>
  <sheetViews>
    <sheetView showGridLines="0" tabSelected="1" showOutlineSymbols="0" zoomScale="87" workbookViewId="0"/>
  </sheetViews>
  <sheetFormatPr defaultColWidth="8.83203125" defaultRowHeight="7.8"/>
  <cols>
    <col min="1" max="1" width="24.5" bestFit="1" customWidth="1"/>
    <col min="2" max="2" width="59.5" customWidth="1"/>
    <col min="3" max="3" width="64.5" customWidth="1"/>
    <col min="4" max="4" width="53.5" customWidth="1"/>
    <col min="5" max="5" width="54.83203125" bestFit="1" customWidth="1"/>
    <col min="6" max="6" width="17.5" customWidth="1"/>
    <col min="7" max="7" width="17" customWidth="1"/>
    <col min="8" max="8" width="18.6640625" customWidth="1"/>
    <col min="9" max="9" width="28.1640625" customWidth="1"/>
    <col min="10" max="10" width="26" customWidth="1"/>
    <col min="11" max="11" width="17" customWidth="1"/>
    <col min="12" max="12" width="17.1640625" customWidth="1"/>
    <col min="13" max="13" width="62" customWidth="1"/>
    <col min="14" max="14" width="69.5" customWidth="1"/>
  </cols>
  <sheetData>
    <row r="1" spans="1:14" ht="27" customHeight="1">
      <c r="A1" s="246" t="s">
        <v>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3.25" customHeight="1" thickBot="1">
      <c r="A2" s="247" t="s">
        <v>217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24" customHeight="1" thickTop="1">
      <c r="A3" s="252" t="s">
        <v>301</v>
      </c>
      <c r="B3" s="252" t="s">
        <v>4</v>
      </c>
      <c r="C3" s="252" t="s">
        <v>5</v>
      </c>
      <c r="D3" s="272" t="s">
        <v>1</v>
      </c>
      <c r="E3" s="273"/>
      <c r="F3" s="272" t="s">
        <v>2</v>
      </c>
      <c r="G3" s="273"/>
      <c r="H3" s="252" t="s">
        <v>303</v>
      </c>
      <c r="I3" s="249" t="s">
        <v>304</v>
      </c>
      <c r="J3" s="268" t="s">
        <v>305</v>
      </c>
      <c r="K3" s="269"/>
      <c r="L3" s="268" t="s">
        <v>308</v>
      </c>
      <c r="M3" s="269"/>
      <c r="N3" s="252" t="s">
        <v>8</v>
      </c>
    </row>
    <row r="4" spans="1:14" ht="24" customHeight="1">
      <c r="A4" s="253"/>
      <c r="B4" s="253"/>
      <c r="C4" s="253"/>
      <c r="D4" s="264" t="s">
        <v>6</v>
      </c>
      <c r="E4" s="266" t="s">
        <v>7</v>
      </c>
      <c r="F4" s="264" t="s">
        <v>9</v>
      </c>
      <c r="G4" s="274" t="s">
        <v>302</v>
      </c>
      <c r="H4" s="253"/>
      <c r="I4" s="250"/>
      <c r="J4" s="270"/>
      <c r="K4" s="271"/>
      <c r="L4" s="270"/>
      <c r="M4" s="271"/>
      <c r="N4" s="253"/>
    </row>
    <row r="5" spans="1:14" ht="24" customHeight="1">
      <c r="A5" s="253"/>
      <c r="B5" s="253"/>
      <c r="C5" s="254"/>
      <c r="D5" s="265"/>
      <c r="E5" s="267"/>
      <c r="F5" s="265"/>
      <c r="G5" s="275"/>
      <c r="H5" s="254"/>
      <c r="I5" s="251"/>
      <c r="J5" s="242" t="s">
        <v>306</v>
      </c>
      <c r="K5" s="241" t="s">
        <v>307</v>
      </c>
      <c r="L5" s="222" t="s">
        <v>10</v>
      </c>
      <c r="M5" s="220" t="s">
        <v>11</v>
      </c>
      <c r="N5" s="254"/>
    </row>
    <row r="6" spans="1:14" ht="39.6">
      <c r="A6" s="115" t="s">
        <v>311</v>
      </c>
      <c r="B6" s="115" t="s">
        <v>309</v>
      </c>
      <c r="C6" s="176" t="s">
        <v>12</v>
      </c>
      <c r="D6" s="176" t="s">
        <v>13</v>
      </c>
      <c r="E6" s="176" t="s">
        <v>14</v>
      </c>
      <c r="F6" s="176">
        <v>8</v>
      </c>
      <c r="G6" s="176">
        <f>SUM(F6*1.609344)</f>
        <v>12.874752000000001</v>
      </c>
      <c r="H6" s="243" t="s">
        <v>15</v>
      </c>
      <c r="I6" s="243" t="s">
        <v>16</v>
      </c>
      <c r="J6" s="248"/>
      <c r="K6" s="243" t="s">
        <v>17</v>
      </c>
      <c r="L6" s="176" t="s">
        <v>18</v>
      </c>
      <c r="M6" s="176" t="s">
        <v>19</v>
      </c>
      <c r="N6" s="115" t="s">
        <v>310</v>
      </c>
    </row>
    <row r="7" spans="1:14" ht="25.05" customHeight="1">
      <c r="A7" s="234" t="s">
        <v>312</v>
      </c>
      <c r="B7" s="234" t="s">
        <v>313</v>
      </c>
      <c r="C7" s="159" t="s">
        <v>20</v>
      </c>
      <c r="D7" s="237" t="s">
        <v>21</v>
      </c>
      <c r="E7" s="216" t="s">
        <v>22</v>
      </c>
      <c r="F7" s="20">
        <v>11.2</v>
      </c>
      <c r="G7" s="19">
        <f>SUM(F7*1.609344)</f>
        <v>18.024652799999998</v>
      </c>
      <c r="H7" s="223" t="s">
        <v>15</v>
      </c>
      <c r="I7" s="232" t="s">
        <v>23</v>
      </c>
      <c r="J7" s="223" t="s">
        <v>149</v>
      </c>
      <c r="K7" s="221"/>
      <c r="L7" s="20" t="s">
        <v>3</v>
      </c>
      <c r="M7" s="22" t="s">
        <v>178</v>
      </c>
      <c r="N7" s="21" t="s">
        <v>179</v>
      </c>
    </row>
    <row r="8" spans="1:14" ht="24" customHeight="1" thickBot="1">
      <c r="A8" s="234"/>
      <c r="B8" s="234"/>
      <c r="C8" s="159"/>
      <c r="D8" s="237"/>
      <c r="E8" s="216"/>
      <c r="F8" s="8">
        <v>0.7</v>
      </c>
      <c r="G8" s="16">
        <f>SUM(F8*1.609344)</f>
        <v>1.1265407999999999</v>
      </c>
      <c r="H8" s="230" t="s">
        <v>15</v>
      </c>
      <c r="I8" s="230" t="s">
        <v>24</v>
      </c>
      <c r="J8" s="8"/>
      <c r="K8" s="4"/>
      <c r="L8" s="8"/>
      <c r="M8" s="4"/>
      <c r="N8" s="3"/>
    </row>
    <row r="9" spans="1:14" ht="24" customHeight="1" thickTop="1" thickBot="1">
      <c r="A9" s="235"/>
      <c r="B9" s="235"/>
      <c r="C9" s="219"/>
      <c r="D9" s="213"/>
      <c r="E9" s="121" t="s">
        <v>323</v>
      </c>
      <c r="F9" s="17">
        <f>SUM(F7:F8)</f>
        <v>11.899999999999999</v>
      </c>
      <c r="G9" s="18">
        <f>SUM(F9*1.609344)</f>
        <v>19.151193599999999</v>
      </c>
      <c r="H9" s="238"/>
      <c r="I9" s="238"/>
      <c r="J9" s="13"/>
      <c r="K9" s="11"/>
      <c r="L9" s="14"/>
      <c r="M9" s="11"/>
      <c r="N9" s="10"/>
    </row>
    <row r="10" spans="1:14" ht="24" customHeight="1" thickTop="1">
      <c r="A10" s="112" t="s">
        <v>315</v>
      </c>
      <c r="B10" s="3" t="s">
        <v>314</v>
      </c>
      <c r="C10" s="4" t="s">
        <v>25</v>
      </c>
      <c r="D10" s="16" t="s">
        <v>213</v>
      </c>
      <c r="E10" s="16" t="s">
        <v>214</v>
      </c>
      <c r="F10" s="8">
        <v>77.2</v>
      </c>
      <c r="G10" s="16">
        <f>SUM(F10*1.609344)</f>
        <v>124.24135680000002</v>
      </c>
      <c r="H10" s="239" t="s">
        <v>26</v>
      </c>
      <c r="I10" s="231" t="s">
        <v>27</v>
      </c>
      <c r="J10" s="239" t="s">
        <v>28</v>
      </c>
      <c r="K10" s="4"/>
      <c r="L10" s="8"/>
      <c r="M10" s="4" t="s">
        <v>218</v>
      </c>
      <c r="N10" s="3"/>
    </row>
    <row r="11" spans="1:14" ht="21.75" customHeight="1">
      <c r="A11" s="217" t="s">
        <v>316</v>
      </c>
      <c r="B11" s="217" t="s">
        <v>219</v>
      </c>
      <c r="C11" s="217" t="s">
        <v>29</v>
      </c>
      <c r="D11" s="52" t="s">
        <v>188</v>
      </c>
      <c r="E11" s="53" t="s">
        <v>182</v>
      </c>
      <c r="F11" s="52">
        <v>9.6999999999999993</v>
      </c>
      <c r="G11" s="53">
        <f t="shared" ref="G11:G18" si="0">SUM(F11*1.609344)</f>
        <v>15.6106368</v>
      </c>
      <c r="H11" s="54" t="s">
        <v>26</v>
      </c>
      <c r="I11" s="55" t="s">
        <v>30</v>
      </c>
      <c r="J11" s="53"/>
      <c r="K11" s="56"/>
      <c r="L11" s="54" t="s">
        <v>17</v>
      </c>
      <c r="M11" s="53"/>
      <c r="N11" s="57" t="s">
        <v>183</v>
      </c>
    </row>
    <row r="12" spans="1:14" ht="57.75" customHeight="1">
      <c r="A12" s="159"/>
      <c r="B12" s="159"/>
      <c r="C12" s="159"/>
      <c r="D12" s="19" t="s">
        <v>182</v>
      </c>
      <c r="E12" s="19" t="s">
        <v>184</v>
      </c>
      <c r="F12" s="20">
        <v>24.6</v>
      </c>
      <c r="G12" s="19">
        <f t="shared" si="0"/>
        <v>39.589862400000008</v>
      </c>
      <c r="H12" s="223" t="s">
        <v>26</v>
      </c>
      <c r="I12" s="232" t="s">
        <v>30</v>
      </c>
      <c r="J12" s="19"/>
      <c r="K12" s="48" t="s">
        <v>17</v>
      </c>
      <c r="L12" s="20"/>
      <c r="M12" s="58" t="s">
        <v>237</v>
      </c>
      <c r="N12" s="59" t="s">
        <v>220</v>
      </c>
    </row>
    <row r="13" spans="1:14" ht="55.5" customHeight="1">
      <c r="A13" s="159"/>
      <c r="B13" s="159"/>
      <c r="C13" s="159"/>
      <c r="D13" s="19" t="s">
        <v>184</v>
      </c>
      <c r="E13" s="19" t="s">
        <v>185</v>
      </c>
      <c r="F13" s="20">
        <v>30.8</v>
      </c>
      <c r="G13" s="19">
        <f t="shared" si="0"/>
        <v>49.567795200000006</v>
      </c>
      <c r="H13" s="223" t="s">
        <v>26</v>
      </c>
      <c r="I13" s="232" t="s">
        <v>30</v>
      </c>
      <c r="J13" s="19"/>
      <c r="K13" s="48" t="s">
        <v>17</v>
      </c>
      <c r="L13" s="20"/>
      <c r="M13" s="58" t="s">
        <v>234</v>
      </c>
      <c r="N13" s="59" t="s">
        <v>221</v>
      </c>
    </row>
    <row r="14" spans="1:14" ht="19.5" customHeight="1">
      <c r="A14" s="159"/>
      <c r="B14" s="159"/>
      <c r="C14" s="159"/>
      <c r="D14" s="19" t="s">
        <v>185</v>
      </c>
      <c r="E14" s="19" t="s">
        <v>186</v>
      </c>
      <c r="F14" s="20">
        <v>4.5</v>
      </c>
      <c r="G14" s="19">
        <f t="shared" si="0"/>
        <v>7.2420480000000005</v>
      </c>
      <c r="H14" s="223" t="s">
        <v>15</v>
      </c>
      <c r="I14" s="232" t="s">
        <v>30</v>
      </c>
      <c r="J14" s="19"/>
      <c r="K14" s="48"/>
      <c r="L14" s="223" t="s">
        <v>17</v>
      </c>
      <c r="M14" s="60"/>
      <c r="N14" s="61" t="s">
        <v>183</v>
      </c>
    </row>
    <row r="15" spans="1:14" ht="42" customHeight="1">
      <c r="A15" s="159"/>
      <c r="B15" s="159"/>
      <c r="C15" s="159"/>
      <c r="D15" s="123" t="s">
        <v>186</v>
      </c>
      <c r="E15" s="69" t="s">
        <v>187</v>
      </c>
      <c r="F15" s="52">
        <v>9.6</v>
      </c>
      <c r="G15" s="53">
        <f t="shared" si="0"/>
        <v>15.4497024</v>
      </c>
      <c r="H15" s="54" t="s">
        <v>15</v>
      </c>
      <c r="I15" s="55" t="s">
        <v>30</v>
      </c>
      <c r="J15" s="53"/>
      <c r="K15" s="56" t="s">
        <v>17</v>
      </c>
      <c r="L15" s="52"/>
      <c r="M15" s="58" t="s">
        <v>236</v>
      </c>
      <c r="N15" s="62" t="s">
        <v>222</v>
      </c>
    </row>
    <row r="16" spans="1:14" ht="45.75" customHeight="1" thickBot="1">
      <c r="A16" s="159"/>
      <c r="B16" s="159"/>
      <c r="C16" s="172"/>
      <c r="D16" s="176" t="s">
        <v>187</v>
      </c>
      <c r="E16" s="176" t="s">
        <v>189</v>
      </c>
      <c r="F16" s="5">
        <v>19.3</v>
      </c>
      <c r="G16" s="16">
        <f t="shared" si="0"/>
        <v>31.060339200000005</v>
      </c>
      <c r="H16" s="239" t="s">
        <v>15</v>
      </c>
      <c r="I16" s="231" t="s">
        <v>30</v>
      </c>
      <c r="J16" s="16"/>
      <c r="K16" s="47" t="s">
        <v>17</v>
      </c>
      <c r="L16" s="8"/>
      <c r="M16" s="63" t="s">
        <v>235</v>
      </c>
      <c r="N16" s="64" t="s">
        <v>223</v>
      </c>
    </row>
    <row r="17" spans="1:17" ht="17.25" customHeight="1" thickTop="1">
      <c r="A17" s="218"/>
      <c r="B17" s="159"/>
      <c r="C17" s="172"/>
      <c r="D17" s="176" t="s">
        <v>3</v>
      </c>
      <c r="E17" s="124" t="s">
        <v>323</v>
      </c>
      <c r="F17" s="122">
        <f>SUM(F11:F16)</f>
        <v>98.499999999999986</v>
      </c>
      <c r="G17" s="114">
        <f t="shared" si="0"/>
        <v>158.52038399999998</v>
      </c>
      <c r="H17" s="3"/>
      <c r="I17" s="193"/>
      <c r="J17" s="5"/>
      <c r="K17" s="193"/>
      <c r="L17" s="5"/>
      <c r="M17" s="9"/>
      <c r="N17" s="9"/>
    </row>
    <row r="18" spans="1:17" ht="42" customHeight="1">
      <c r="A18" s="176" t="s">
        <v>316</v>
      </c>
      <c r="B18" s="176" t="s">
        <v>31</v>
      </c>
      <c r="C18" s="176" t="s">
        <v>29</v>
      </c>
      <c r="D18" s="115" t="s">
        <v>317</v>
      </c>
      <c r="E18" s="115" t="s">
        <v>318</v>
      </c>
      <c r="F18" s="176">
        <v>17.5</v>
      </c>
      <c r="G18" s="176">
        <f t="shared" si="0"/>
        <v>28.163520000000002</v>
      </c>
      <c r="H18" s="243" t="s">
        <v>15</v>
      </c>
      <c r="I18" s="243" t="s">
        <v>32</v>
      </c>
      <c r="J18" s="176"/>
      <c r="K18" s="243" t="s">
        <v>17</v>
      </c>
      <c r="L18" s="176"/>
      <c r="M18" s="113" t="s">
        <v>224</v>
      </c>
      <c r="N18" s="65" t="s">
        <v>225</v>
      </c>
      <c r="P18" s="49"/>
    </row>
    <row r="19" spans="1:17" ht="30" customHeight="1">
      <c r="A19" s="206" t="s">
        <v>316</v>
      </c>
      <c r="B19" s="206" t="s">
        <v>33</v>
      </c>
      <c r="C19" s="206" t="s">
        <v>29</v>
      </c>
      <c r="D19" s="19" t="s">
        <v>192</v>
      </c>
      <c r="E19" s="19" t="s">
        <v>190</v>
      </c>
      <c r="F19" s="20">
        <v>0.9</v>
      </c>
      <c r="G19" s="19">
        <f t="shared" ref="G19:G28" si="1">SUM(F19*1.609344)</f>
        <v>1.4484096000000002</v>
      </c>
      <c r="H19" s="223" t="s">
        <v>26</v>
      </c>
      <c r="I19" s="232" t="s">
        <v>34</v>
      </c>
      <c r="J19" s="19"/>
      <c r="K19" s="48" t="s">
        <v>17</v>
      </c>
      <c r="L19" s="20"/>
      <c r="M19" s="66" t="s">
        <v>238</v>
      </c>
      <c r="N19" s="62" t="s">
        <v>226</v>
      </c>
    </row>
    <row r="20" spans="1:17" ht="22.5" customHeight="1">
      <c r="A20" s="159"/>
      <c r="B20" s="159"/>
      <c r="C20" s="159"/>
      <c r="D20" s="19" t="s">
        <v>191</v>
      </c>
      <c r="E20" s="19" t="s">
        <v>193</v>
      </c>
      <c r="F20" s="20">
        <v>3.9</v>
      </c>
      <c r="G20" s="19">
        <f t="shared" si="1"/>
        <v>6.2764416000000001</v>
      </c>
      <c r="H20" s="223" t="s">
        <v>15</v>
      </c>
      <c r="I20" s="232" t="s">
        <v>34</v>
      </c>
      <c r="J20" s="19"/>
      <c r="K20" s="48"/>
      <c r="L20" s="223" t="s">
        <v>17</v>
      </c>
      <c r="M20" s="22"/>
      <c r="N20" s="57" t="s">
        <v>183</v>
      </c>
    </row>
    <row r="21" spans="1:17" ht="35.25" customHeight="1">
      <c r="A21" s="159"/>
      <c r="B21" s="159"/>
      <c r="C21" s="159"/>
      <c r="D21" s="19" t="s">
        <v>194</v>
      </c>
      <c r="E21" s="19" t="s">
        <v>195</v>
      </c>
      <c r="F21" s="20">
        <v>9.8000000000000007</v>
      </c>
      <c r="G21" s="19">
        <f t="shared" si="1"/>
        <v>15.771571200000002</v>
      </c>
      <c r="H21" s="223" t="s">
        <v>15</v>
      </c>
      <c r="I21" s="232" t="s">
        <v>34</v>
      </c>
      <c r="J21" s="19"/>
      <c r="K21" s="48" t="s">
        <v>17</v>
      </c>
      <c r="L21" s="20"/>
      <c r="M21" s="65" t="s">
        <v>239</v>
      </c>
      <c r="N21" s="62" t="s">
        <v>227</v>
      </c>
    </row>
    <row r="22" spans="1:17" ht="29.25" customHeight="1">
      <c r="A22" s="159"/>
      <c r="B22" s="159"/>
      <c r="C22" s="159"/>
      <c r="D22" s="19" t="s">
        <v>195</v>
      </c>
      <c r="E22" s="19" t="s">
        <v>196</v>
      </c>
      <c r="F22" s="20">
        <v>6.4</v>
      </c>
      <c r="G22" s="19">
        <f t="shared" si="1"/>
        <v>10.299801600000002</v>
      </c>
      <c r="H22" s="223" t="s">
        <v>15</v>
      </c>
      <c r="I22" s="232" t="s">
        <v>34</v>
      </c>
      <c r="J22" s="19"/>
      <c r="K22" s="48" t="s">
        <v>17</v>
      </c>
      <c r="L22" s="20"/>
      <c r="M22" s="66" t="s">
        <v>240</v>
      </c>
      <c r="N22" s="62" t="s">
        <v>228</v>
      </c>
      <c r="P22" s="50"/>
      <c r="Q22" s="50"/>
    </row>
    <row r="23" spans="1:17" ht="42" customHeight="1">
      <c r="A23" s="159"/>
      <c r="B23" s="159"/>
      <c r="C23" s="159"/>
      <c r="D23" s="19" t="s">
        <v>196</v>
      </c>
      <c r="E23" s="19" t="s">
        <v>197</v>
      </c>
      <c r="F23" s="20">
        <v>28.4</v>
      </c>
      <c r="G23" s="19">
        <f t="shared" si="1"/>
        <v>45.705369599999997</v>
      </c>
      <c r="H23" s="223" t="s">
        <v>26</v>
      </c>
      <c r="I23" s="232" t="s">
        <v>34</v>
      </c>
      <c r="J23" s="19"/>
      <c r="K23" s="48" t="s">
        <v>17</v>
      </c>
      <c r="L23" s="20"/>
      <c r="M23" s="65" t="s">
        <v>241</v>
      </c>
      <c r="N23" s="62" t="s">
        <v>229</v>
      </c>
    </row>
    <row r="24" spans="1:17" ht="39.75" customHeight="1">
      <c r="A24" s="159"/>
      <c r="B24" s="159"/>
      <c r="C24" s="159"/>
      <c r="D24" s="16" t="s">
        <v>197</v>
      </c>
      <c r="E24" s="16" t="s">
        <v>198</v>
      </c>
      <c r="F24" s="20">
        <v>16</v>
      </c>
      <c r="G24" s="19">
        <f t="shared" si="1"/>
        <v>25.749504000000002</v>
      </c>
      <c r="H24" s="223" t="s">
        <v>15</v>
      </c>
      <c r="I24" s="232" t="s">
        <v>34</v>
      </c>
      <c r="J24" s="19"/>
      <c r="K24" s="48" t="s">
        <v>17</v>
      </c>
      <c r="L24" s="20"/>
      <c r="M24" s="66" t="s">
        <v>230</v>
      </c>
      <c r="N24" s="62" t="s">
        <v>229</v>
      </c>
    </row>
    <row r="25" spans="1:17" ht="41.25" customHeight="1" thickBot="1">
      <c r="A25" s="159"/>
      <c r="B25" s="159"/>
      <c r="C25" s="172"/>
      <c r="D25" s="176" t="s">
        <v>198</v>
      </c>
      <c r="E25" s="176" t="s">
        <v>199</v>
      </c>
      <c r="F25" s="23">
        <v>10.6</v>
      </c>
      <c r="G25" s="19">
        <f t="shared" si="1"/>
        <v>17.0590464</v>
      </c>
      <c r="H25" s="230" t="s">
        <v>15</v>
      </c>
      <c r="I25" s="230" t="s">
        <v>34</v>
      </c>
      <c r="J25" s="222"/>
      <c r="K25" s="220" t="s">
        <v>17</v>
      </c>
      <c r="L25" s="222"/>
      <c r="M25" s="224" t="s">
        <v>242</v>
      </c>
      <c r="N25" s="226" t="s">
        <v>223</v>
      </c>
    </row>
    <row r="26" spans="1:17" ht="24" customHeight="1" thickTop="1" thickBot="1">
      <c r="A26" s="218"/>
      <c r="B26" s="218"/>
      <c r="C26" s="236"/>
      <c r="D26" s="176"/>
      <c r="E26" s="126" t="s">
        <v>323</v>
      </c>
      <c r="F26" s="125">
        <f>SUM(F19:F25)</f>
        <v>76</v>
      </c>
      <c r="G26" s="24">
        <f t="shared" si="1"/>
        <v>122.31014400000001</v>
      </c>
      <c r="H26" s="232"/>
      <c r="I26" s="232"/>
      <c r="J26" s="223"/>
      <c r="K26" s="221"/>
      <c r="L26" s="223"/>
      <c r="M26" s="225"/>
      <c r="N26" s="227"/>
    </row>
    <row r="27" spans="1:17" ht="20.25" customHeight="1" thickTop="1">
      <c r="A27" s="21" t="s">
        <v>316</v>
      </c>
      <c r="B27" s="21" t="s">
        <v>35</v>
      </c>
      <c r="C27" s="21" t="s">
        <v>36</v>
      </c>
      <c r="D27" s="19" t="s">
        <v>37</v>
      </c>
      <c r="E27" s="22" t="s">
        <v>200</v>
      </c>
      <c r="F27" s="20">
        <v>7.7</v>
      </c>
      <c r="G27" s="19">
        <f t="shared" si="1"/>
        <v>12.391948800000002</v>
      </c>
      <c r="H27" s="223" t="s">
        <v>15</v>
      </c>
      <c r="I27" s="232" t="s">
        <v>34</v>
      </c>
      <c r="J27" s="19"/>
      <c r="K27" s="221" t="s">
        <v>17</v>
      </c>
      <c r="L27" s="51" t="s">
        <v>17</v>
      </c>
      <c r="M27" s="22"/>
      <c r="N27" s="9"/>
    </row>
    <row r="28" spans="1:17" ht="42.75" customHeight="1">
      <c r="A28" s="217" t="s">
        <v>316</v>
      </c>
      <c r="B28" s="230" t="s">
        <v>38</v>
      </c>
      <c r="C28" s="230" t="s">
        <v>29</v>
      </c>
      <c r="D28" s="52" t="s">
        <v>201</v>
      </c>
      <c r="E28" s="53" t="s">
        <v>202</v>
      </c>
      <c r="F28" s="52">
        <v>23.5</v>
      </c>
      <c r="G28" s="53">
        <f t="shared" si="1"/>
        <v>37.819584000000006</v>
      </c>
      <c r="H28" s="54" t="s">
        <v>15</v>
      </c>
      <c r="I28" s="55" t="s">
        <v>39</v>
      </c>
      <c r="J28" s="53"/>
      <c r="K28" s="56" t="s">
        <v>17</v>
      </c>
      <c r="L28" s="52"/>
      <c r="M28" s="58" t="s">
        <v>243</v>
      </c>
      <c r="N28" s="64" t="s">
        <v>223</v>
      </c>
    </row>
    <row r="29" spans="1:17" ht="35.25" customHeight="1">
      <c r="A29" s="159"/>
      <c r="B29" s="231"/>
      <c r="C29" s="231"/>
      <c r="D29" s="52" t="s">
        <v>203</v>
      </c>
      <c r="E29" s="53" t="s">
        <v>204</v>
      </c>
      <c r="F29" s="52">
        <v>5</v>
      </c>
      <c r="G29" s="53">
        <f t="shared" ref="G29:G36" si="2">SUM(F29*1.609344)</f>
        <v>8.0467200000000005</v>
      </c>
      <c r="H29" s="54" t="s">
        <v>15</v>
      </c>
      <c r="I29" s="55" t="s">
        <v>39</v>
      </c>
      <c r="J29" s="53"/>
      <c r="K29" s="56" t="s">
        <v>17</v>
      </c>
      <c r="L29" s="52"/>
      <c r="M29" s="66" t="s">
        <v>233</v>
      </c>
      <c r="N29" s="62" t="s">
        <v>228</v>
      </c>
    </row>
    <row r="30" spans="1:17" ht="42" customHeight="1">
      <c r="A30" s="159"/>
      <c r="B30" s="231"/>
      <c r="C30" s="231"/>
      <c r="D30" s="52" t="s">
        <v>205</v>
      </c>
      <c r="E30" s="69" t="s">
        <v>206</v>
      </c>
      <c r="F30" s="52">
        <v>21.8</v>
      </c>
      <c r="G30" s="53">
        <f t="shared" si="2"/>
        <v>35.083699200000005</v>
      </c>
      <c r="H30" s="54" t="s">
        <v>15</v>
      </c>
      <c r="I30" s="55" t="s">
        <v>40</v>
      </c>
      <c r="J30" s="53"/>
      <c r="K30" s="56" t="s">
        <v>17</v>
      </c>
      <c r="L30" s="52"/>
      <c r="M30" s="67" t="s">
        <v>231</v>
      </c>
      <c r="N30" s="62" t="s">
        <v>229</v>
      </c>
    </row>
    <row r="31" spans="1:17" ht="42" customHeight="1" thickBot="1">
      <c r="A31" s="159"/>
      <c r="B31" s="231"/>
      <c r="C31" s="231"/>
      <c r="D31" s="212" t="s">
        <v>207</v>
      </c>
      <c r="E31" s="176" t="s">
        <v>208</v>
      </c>
      <c r="F31" s="5">
        <v>31.7</v>
      </c>
      <c r="G31" s="16">
        <f t="shared" si="2"/>
        <v>51.016204800000004</v>
      </c>
      <c r="H31" s="230" t="s">
        <v>15</v>
      </c>
      <c r="I31" s="230" t="s">
        <v>41</v>
      </c>
      <c r="J31" s="202"/>
      <c r="K31" s="220" t="s">
        <v>17</v>
      </c>
      <c r="L31" s="222"/>
      <c r="M31" s="224" t="s">
        <v>232</v>
      </c>
      <c r="N31" s="226" t="s">
        <v>223</v>
      </c>
    </row>
    <row r="32" spans="1:17" ht="24" customHeight="1" thickTop="1" thickBot="1">
      <c r="A32" s="218"/>
      <c r="B32" s="232"/>
      <c r="C32" s="232"/>
      <c r="D32" s="199"/>
      <c r="E32" s="127" t="s">
        <v>323</v>
      </c>
      <c r="F32" s="17">
        <f>SUM(F28:F31)</f>
        <v>82</v>
      </c>
      <c r="G32" s="24">
        <f t="shared" si="2"/>
        <v>131.96620799999999</v>
      </c>
      <c r="H32" s="232"/>
      <c r="I32" s="232"/>
      <c r="J32" s="199"/>
      <c r="K32" s="221"/>
      <c r="L32" s="223"/>
      <c r="M32" s="225"/>
      <c r="N32" s="227"/>
    </row>
    <row r="33" spans="1:14" ht="20.100000000000001" customHeight="1" thickTop="1">
      <c r="A33" s="230" t="s">
        <v>320</v>
      </c>
      <c r="B33" s="217" t="s">
        <v>319</v>
      </c>
      <c r="C33" s="217" t="s">
        <v>42</v>
      </c>
      <c r="D33" s="19" t="s">
        <v>43</v>
      </c>
      <c r="E33" s="16" t="s">
        <v>44</v>
      </c>
      <c r="F33" s="20">
        <v>21.3</v>
      </c>
      <c r="G33" s="19">
        <f t="shared" si="2"/>
        <v>34.279027200000002</v>
      </c>
      <c r="H33" s="223" t="s">
        <v>15</v>
      </c>
      <c r="I33" s="232" t="s">
        <v>34</v>
      </c>
      <c r="J33" s="19"/>
      <c r="K33" s="48" t="s">
        <v>17</v>
      </c>
      <c r="L33" s="223" t="s">
        <v>17</v>
      </c>
      <c r="M33" s="19"/>
      <c r="N33" s="21" t="s">
        <v>181</v>
      </c>
    </row>
    <row r="34" spans="1:14" ht="20.100000000000001" customHeight="1">
      <c r="A34" s="231"/>
      <c r="B34" s="159"/>
      <c r="C34" s="159"/>
      <c r="D34" s="212" t="s">
        <v>44</v>
      </c>
      <c r="E34" s="243" t="s">
        <v>45</v>
      </c>
      <c r="F34" s="23">
        <v>130</v>
      </c>
      <c r="G34" s="19">
        <f t="shared" si="2"/>
        <v>209.21472</v>
      </c>
      <c r="H34" s="223" t="s">
        <v>26</v>
      </c>
      <c r="I34" s="232" t="s">
        <v>46</v>
      </c>
      <c r="J34" s="16"/>
      <c r="K34" s="47" t="s">
        <v>17</v>
      </c>
      <c r="L34" s="239" t="s">
        <v>17</v>
      </c>
      <c r="M34" s="16"/>
      <c r="N34" s="3" t="s">
        <v>181</v>
      </c>
    </row>
    <row r="35" spans="1:14" ht="20.100000000000001" customHeight="1" thickBot="1">
      <c r="A35" s="231"/>
      <c r="B35" s="159"/>
      <c r="C35" s="159"/>
      <c r="D35" s="172"/>
      <c r="E35" s="243"/>
      <c r="F35" s="13">
        <v>5.5</v>
      </c>
      <c r="G35" s="19">
        <f t="shared" si="2"/>
        <v>8.8513920000000006</v>
      </c>
      <c r="H35" s="230" t="s">
        <v>15</v>
      </c>
      <c r="I35" s="228" t="s">
        <v>46</v>
      </c>
      <c r="J35" s="176"/>
      <c r="K35" s="243" t="s">
        <v>17</v>
      </c>
      <c r="L35" s="243" t="s">
        <v>17</v>
      </c>
      <c r="M35" s="176"/>
      <c r="N35" s="176" t="s">
        <v>181</v>
      </c>
    </row>
    <row r="36" spans="1:14" ht="20.100000000000001" customHeight="1" thickTop="1" thickBot="1">
      <c r="A36" s="238"/>
      <c r="B36" s="219"/>
      <c r="C36" s="219"/>
      <c r="D36" s="213"/>
      <c r="E36" s="121" t="s">
        <v>323</v>
      </c>
      <c r="F36" s="17">
        <f>SUM(F33:F35)</f>
        <v>156.80000000000001</v>
      </c>
      <c r="G36" s="24">
        <f t="shared" si="2"/>
        <v>252.34513920000003</v>
      </c>
      <c r="H36" s="238"/>
      <c r="I36" s="229"/>
      <c r="J36" s="176"/>
      <c r="K36" s="176"/>
      <c r="L36" s="176"/>
      <c r="M36" s="176"/>
      <c r="N36" s="176"/>
    </row>
    <row r="37" spans="1:14" ht="20.100000000000001" customHeight="1" thickTop="1">
      <c r="A37" s="217" t="s">
        <v>321</v>
      </c>
      <c r="B37" s="217" t="s">
        <v>47</v>
      </c>
      <c r="C37" s="217" t="s">
        <v>48</v>
      </c>
      <c r="D37" s="202" t="s">
        <v>49</v>
      </c>
      <c r="E37" s="214" t="s">
        <v>50</v>
      </c>
      <c r="F37" s="20">
        <v>108.2</v>
      </c>
      <c r="G37" s="19">
        <f t="shared" ref="G37:G45" si="3">SUM(F37*1.609344)</f>
        <v>174.13102080000002</v>
      </c>
      <c r="H37" s="223" t="s">
        <v>26</v>
      </c>
      <c r="I37" s="232" t="s">
        <v>51</v>
      </c>
      <c r="J37" s="20" t="s">
        <v>3</v>
      </c>
      <c r="K37" s="221" t="s">
        <v>17</v>
      </c>
      <c r="L37" s="20"/>
      <c r="M37" s="22" t="s">
        <v>52</v>
      </c>
      <c r="N37" s="21" t="s">
        <v>209</v>
      </c>
    </row>
    <row r="38" spans="1:14" ht="20.100000000000001" customHeight="1">
      <c r="A38" s="218"/>
      <c r="B38" s="218"/>
      <c r="C38" s="218"/>
      <c r="D38" s="199"/>
      <c r="E38" s="215"/>
      <c r="F38" s="20">
        <v>18.899999999999999</v>
      </c>
      <c r="G38" s="19">
        <f t="shared" si="3"/>
        <v>30.4166016</v>
      </c>
      <c r="H38" s="223" t="s">
        <v>15</v>
      </c>
      <c r="I38" s="232" t="s">
        <v>51</v>
      </c>
      <c r="J38" s="20" t="s">
        <v>3</v>
      </c>
      <c r="K38" s="221" t="s">
        <v>17</v>
      </c>
      <c r="L38" s="20"/>
      <c r="M38" s="22" t="s">
        <v>52</v>
      </c>
      <c r="N38" s="21" t="s">
        <v>3</v>
      </c>
    </row>
    <row r="39" spans="1:14" ht="20.100000000000001" customHeight="1">
      <c r="A39" s="217" t="s">
        <v>321</v>
      </c>
      <c r="B39" s="217" t="s">
        <v>53</v>
      </c>
      <c r="C39" s="217" t="s">
        <v>48</v>
      </c>
      <c r="D39" s="202" t="s">
        <v>244</v>
      </c>
      <c r="E39" s="214" t="s">
        <v>212</v>
      </c>
      <c r="F39" s="20">
        <v>1.7</v>
      </c>
      <c r="G39" s="19">
        <f t="shared" si="3"/>
        <v>2.7358848</v>
      </c>
      <c r="H39" s="223" t="s">
        <v>26</v>
      </c>
      <c r="I39" s="232" t="s">
        <v>54</v>
      </c>
      <c r="J39" s="20" t="s">
        <v>3</v>
      </c>
      <c r="K39" s="221" t="s">
        <v>17</v>
      </c>
      <c r="L39" s="20"/>
      <c r="M39" s="22" t="s">
        <v>52</v>
      </c>
      <c r="N39" s="21" t="s">
        <v>3</v>
      </c>
    </row>
    <row r="40" spans="1:14" ht="20.100000000000001" customHeight="1">
      <c r="A40" s="218"/>
      <c r="B40" s="218"/>
      <c r="C40" s="218"/>
      <c r="D40" s="199"/>
      <c r="E40" s="215"/>
      <c r="F40" s="20">
        <v>5.3</v>
      </c>
      <c r="G40" s="19">
        <f t="shared" si="3"/>
        <v>8.5295231999999999</v>
      </c>
      <c r="H40" s="223" t="s">
        <v>15</v>
      </c>
      <c r="I40" s="232" t="s">
        <v>54</v>
      </c>
      <c r="J40" s="20"/>
      <c r="K40" s="221" t="s">
        <v>17</v>
      </c>
      <c r="L40" s="20"/>
      <c r="M40" s="22" t="s">
        <v>52</v>
      </c>
      <c r="N40" s="21"/>
    </row>
    <row r="41" spans="1:14" ht="30" customHeight="1">
      <c r="A41" s="217" t="s">
        <v>321</v>
      </c>
      <c r="B41" s="217" t="s">
        <v>55</v>
      </c>
      <c r="C41" s="217" t="s">
        <v>48</v>
      </c>
      <c r="D41" s="202" t="s">
        <v>57</v>
      </c>
      <c r="E41" s="214" t="s">
        <v>58</v>
      </c>
      <c r="F41" s="20">
        <v>32.6</v>
      </c>
      <c r="G41" s="19">
        <f t="shared" si="3"/>
        <v>52.464614400000009</v>
      </c>
      <c r="H41" s="223" t="s">
        <v>26</v>
      </c>
      <c r="I41" s="232" t="s">
        <v>56</v>
      </c>
      <c r="J41" s="20" t="s">
        <v>3</v>
      </c>
      <c r="K41" s="221" t="s">
        <v>17</v>
      </c>
      <c r="L41" s="20"/>
      <c r="M41" s="22" t="s">
        <v>52</v>
      </c>
      <c r="N41" s="70" t="s">
        <v>245</v>
      </c>
    </row>
    <row r="42" spans="1:14" ht="20.100000000000001" customHeight="1">
      <c r="A42" s="218"/>
      <c r="B42" s="218"/>
      <c r="C42" s="218"/>
      <c r="D42" s="199"/>
      <c r="E42" s="216"/>
      <c r="F42" s="20">
        <v>20.6</v>
      </c>
      <c r="G42" s="19">
        <f t="shared" si="3"/>
        <v>33.152486400000008</v>
      </c>
      <c r="H42" s="223" t="s">
        <v>15</v>
      </c>
      <c r="I42" s="232" t="s">
        <v>56</v>
      </c>
      <c r="J42" s="20" t="s">
        <v>3</v>
      </c>
      <c r="K42" s="221" t="s">
        <v>17</v>
      </c>
      <c r="L42" s="20"/>
      <c r="M42" s="22" t="s">
        <v>52</v>
      </c>
      <c r="N42" s="21" t="s">
        <v>210</v>
      </c>
    </row>
    <row r="43" spans="1:14" ht="20.100000000000001" customHeight="1">
      <c r="A43" s="217" t="s">
        <v>321</v>
      </c>
      <c r="B43" s="217" t="s">
        <v>59</v>
      </c>
      <c r="C43" s="217" t="s">
        <v>48</v>
      </c>
      <c r="D43" s="212" t="s">
        <v>246</v>
      </c>
      <c r="E43" s="158" t="s">
        <v>211</v>
      </c>
      <c r="F43" s="23">
        <v>46.5</v>
      </c>
      <c r="G43" s="19">
        <f t="shared" si="3"/>
        <v>74.834496000000001</v>
      </c>
      <c r="H43" s="223" t="s">
        <v>26</v>
      </c>
      <c r="I43" s="232" t="s">
        <v>60</v>
      </c>
      <c r="J43" s="8" t="s">
        <v>3</v>
      </c>
      <c r="K43" s="240" t="s">
        <v>17</v>
      </c>
      <c r="L43" s="20"/>
      <c r="M43" s="4" t="s">
        <v>52</v>
      </c>
      <c r="N43" s="3"/>
    </row>
    <row r="44" spans="1:14" ht="20.100000000000001" customHeight="1" thickBot="1">
      <c r="A44" s="159"/>
      <c r="B44" s="159"/>
      <c r="C44" s="159"/>
      <c r="D44" s="172"/>
      <c r="E44" s="205"/>
      <c r="F44" s="13">
        <v>3.6</v>
      </c>
      <c r="G44" s="19">
        <f t="shared" si="3"/>
        <v>5.7936384000000007</v>
      </c>
      <c r="H44" s="239" t="s">
        <v>15</v>
      </c>
      <c r="I44" s="116" t="s">
        <v>60</v>
      </c>
      <c r="J44" s="176" t="s">
        <v>3</v>
      </c>
      <c r="K44" s="243" t="s">
        <v>17</v>
      </c>
      <c r="L44" s="49"/>
      <c r="M44" s="176" t="s">
        <v>52</v>
      </c>
      <c r="N44" s="176" t="s">
        <v>247</v>
      </c>
    </row>
    <row r="45" spans="1:14" ht="20.100000000000001" customHeight="1" thickTop="1" thickBot="1">
      <c r="A45" s="219"/>
      <c r="B45" s="219"/>
      <c r="C45" s="219"/>
      <c r="D45" s="213"/>
      <c r="E45" s="120" t="s">
        <v>323</v>
      </c>
      <c r="F45" s="17">
        <f>SUM(F37:F44)</f>
        <v>237.39999999999998</v>
      </c>
      <c r="G45" s="24">
        <f t="shared" si="3"/>
        <v>382.05826559999997</v>
      </c>
      <c r="H45" s="14"/>
      <c r="I45" s="31"/>
      <c r="J45" s="176"/>
      <c r="K45" s="176"/>
      <c r="L45" s="33"/>
      <c r="M45" s="176"/>
      <c r="N45" s="176"/>
    </row>
    <row r="46" spans="1:14" ht="24" customHeight="1" thickTop="1">
      <c r="A46" s="21" t="s">
        <v>322</v>
      </c>
      <c r="B46" s="21" t="s">
        <v>61</v>
      </c>
      <c r="C46" s="22" t="s">
        <v>248</v>
      </c>
      <c r="D46" s="19" t="s">
        <v>63</v>
      </c>
      <c r="E46" s="19" t="s">
        <v>64</v>
      </c>
      <c r="F46" s="20">
        <v>35.9</v>
      </c>
      <c r="G46" s="19">
        <f t="shared" ref="G46:G54" si="4">SUM(F46*1.609344)</f>
        <v>57.775449600000002</v>
      </c>
      <c r="H46" s="223" t="s">
        <v>26</v>
      </c>
      <c r="I46" s="232" t="s">
        <v>23</v>
      </c>
      <c r="J46" s="20" t="s">
        <v>3</v>
      </c>
      <c r="K46" s="221" t="s">
        <v>17</v>
      </c>
      <c r="L46" s="20" t="s">
        <v>3</v>
      </c>
      <c r="M46" s="22" t="s">
        <v>178</v>
      </c>
      <c r="N46" s="21"/>
    </row>
    <row r="47" spans="1:14" ht="20.100000000000001" customHeight="1">
      <c r="A47" s="21" t="s">
        <v>322</v>
      </c>
      <c r="B47" s="21" t="s">
        <v>61</v>
      </c>
      <c r="C47" s="22" t="s">
        <v>248</v>
      </c>
      <c r="D47" s="19" t="s">
        <v>63</v>
      </c>
      <c r="E47" s="19" t="s">
        <v>64</v>
      </c>
      <c r="F47" s="20">
        <v>11.6</v>
      </c>
      <c r="G47" s="19">
        <f t="shared" si="4"/>
        <v>18.6683904</v>
      </c>
      <c r="H47" s="223" t="s">
        <v>15</v>
      </c>
      <c r="I47" s="232" t="s">
        <v>23</v>
      </c>
      <c r="J47" s="20" t="s">
        <v>3</v>
      </c>
      <c r="K47" s="221" t="s">
        <v>17</v>
      </c>
      <c r="L47" s="20" t="s">
        <v>3</v>
      </c>
      <c r="M47" s="22" t="s">
        <v>178</v>
      </c>
      <c r="N47" s="21"/>
    </row>
    <row r="48" spans="1:14" ht="20.100000000000001" customHeight="1">
      <c r="A48" s="21" t="s">
        <v>322</v>
      </c>
      <c r="B48" s="21" t="s">
        <v>61</v>
      </c>
      <c r="C48" s="22" t="s">
        <v>248</v>
      </c>
      <c r="D48" s="19" t="s">
        <v>65</v>
      </c>
      <c r="E48" s="19" t="s">
        <v>66</v>
      </c>
      <c r="F48" s="20">
        <v>6.1</v>
      </c>
      <c r="G48" s="19">
        <f t="shared" si="4"/>
        <v>9.8169983999999992</v>
      </c>
      <c r="H48" s="223" t="s">
        <v>26</v>
      </c>
      <c r="I48" s="232" t="s">
        <v>23</v>
      </c>
      <c r="J48" s="20" t="s">
        <v>3</v>
      </c>
      <c r="K48" s="221" t="s">
        <v>17</v>
      </c>
      <c r="L48" s="20" t="s">
        <v>3</v>
      </c>
      <c r="M48" s="22" t="s">
        <v>178</v>
      </c>
      <c r="N48" s="21"/>
    </row>
    <row r="49" spans="1:14" ht="20.100000000000001" customHeight="1">
      <c r="A49" s="21" t="s">
        <v>322</v>
      </c>
      <c r="B49" s="21" t="s">
        <v>61</v>
      </c>
      <c r="C49" s="22" t="s">
        <v>249</v>
      </c>
      <c r="D49" s="19" t="s">
        <v>65</v>
      </c>
      <c r="E49" s="19" t="s">
        <v>66</v>
      </c>
      <c r="F49" s="20">
        <v>0.9</v>
      </c>
      <c r="G49" s="19">
        <f t="shared" si="4"/>
        <v>1.4484096000000002</v>
      </c>
      <c r="H49" s="223" t="s">
        <v>15</v>
      </c>
      <c r="I49" s="232" t="s">
        <v>23</v>
      </c>
      <c r="J49" s="20" t="s">
        <v>3</v>
      </c>
      <c r="K49" s="221" t="s">
        <v>17</v>
      </c>
      <c r="L49" s="20" t="s">
        <v>3</v>
      </c>
      <c r="M49" s="22" t="s">
        <v>178</v>
      </c>
      <c r="N49" s="21"/>
    </row>
    <row r="50" spans="1:14" ht="24" customHeight="1">
      <c r="A50" s="21" t="s">
        <v>322</v>
      </c>
      <c r="B50" s="21" t="s">
        <v>67</v>
      </c>
      <c r="C50" s="22" t="s">
        <v>250</v>
      </c>
      <c r="D50" s="19" t="s">
        <v>68</v>
      </c>
      <c r="E50" s="19" t="s">
        <v>69</v>
      </c>
      <c r="F50" s="20">
        <v>0.4</v>
      </c>
      <c r="G50" s="19">
        <f t="shared" si="4"/>
        <v>0.64373760000000013</v>
      </c>
      <c r="H50" s="223" t="s">
        <v>15</v>
      </c>
      <c r="I50" s="232" t="s">
        <v>70</v>
      </c>
      <c r="J50" s="20" t="s">
        <v>3</v>
      </c>
      <c r="K50" s="221" t="s">
        <v>17</v>
      </c>
      <c r="L50" s="20" t="s">
        <v>3</v>
      </c>
      <c r="M50" s="22" t="s">
        <v>178</v>
      </c>
      <c r="N50" s="21"/>
    </row>
    <row r="51" spans="1:14" ht="20.100000000000001" customHeight="1">
      <c r="A51" s="21" t="s">
        <v>322</v>
      </c>
      <c r="B51" s="21" t="s">
        <v>251</v>
      </c>
      <c r="C51" s="22" t="s">
        <v>62</v>
      </c>
      <c r="D51" s="19" t="s">
        <v>252</v>
      </c>
      <c r="E51" s="19" t="s">
        <v>253</v>
      </c>
      <c r="F51" s="20">
        <v>0.4</v>
      </c>
      <c r="G51" s="19">
        <f t="shared" si="4"/>
        <v>0.64373760000000013</v>
      </c>
      <c r="H51" s="223" t="s">
        <v>15</v>
      </c>
      <c r="I51" s="232" t="s">
        <v>24</v>
      </c>
      <c r="J51" s="20" t="s">
        <v>3</v>
      </c>
      <c r="K51" s="221" t="s">
        <v>17</v>
      </c>
      <c r="L51" s="20" t="s">
        <v>3</v>
      </c>
      <c r="M51" s="22" t="s">
        <v>178</v>
      </c>
      <c r="N51" s="21"/>
    </row>
    <row r="52" spans="1:14" ht="20.100000000000001" customHeight="1">
      <c r="A52" s="21" t="s">
        <v>322</v>
      </c>
      <c r="B52" s="3" t="s">
        <v>61</v>
      </c>
      <c r="C52" s="4" t="s">
        <v>62</v>
      </c>
      <c r="D52" s="16" t="s">
        <v>64</v>
      </c>
      <c r="E52" s="16" t="s">
        <v>65</v>
      </c>
      <c r="F52" s="20">
        <v>38.799999999999997</v>
      </c>
      <c r="G52" s="19">
        <f t="shared" si="4"/>
        <v>62.4425472</v>
      </c>
      <c r="H52" s="239" t="s">
        <v>26</v>
      </c>
      <c r="I52" s="231" t="s">
        <v>71</v>
      </c>
      <c r="J52" s="8" t="s">
        <v>3</v>
      </c>
      <c r="K52" s="240" t="s">
        <v>17</v>
      </c>
      <c r="L52" s="8" t="s">
        <v>3</v>
      </c>
      <c r="M52" s="4" t="s">
        <v>178</v>
      </c>
      <c r="N52" s="3"/>
    </row>
    <row r="53" spans="1:14" ht="20.100000000000001" customHeight="1" thickBot="1">
      <c r="A53" s="21" t="s">
        <v>322</v>
      </c>
      <c r="B53" s="176" t="s">
        <v>61</v>
      </c>
      <c r="C53" s="176" t="s">
        <v>62</v>
      </c>
      <c r="D53" s="176" t="s">
        <v>72</v>
      </c>
      <c r="E53" s="176" t="s">
        <v>65</v>
      </c>
      <c r="F53" s="23">
        <v>11.7</v>
      </c>
      <c r="G53" s="117">
        <f t="shared" si="4"/>
        <v>18.829324799999998</v>
      </c>
      <c r="H53" s="243" t="s">
        <v>15</v>
      </c>
      <c r="I53" s="243" t="s">
        <v>71</v>
      </c>
      <c r="J53" s="176" t="s">
        <v>3</v>
      </c>
      <c r="K53" s="243" t="s">
        <v>17</v>
      </c>
      <c r="L53" s="176" t="s">
        <v>3</v>
      </c>
      <c r="M53" s="176" t="s">
        <v>178</v>
      </c>
      <c r="N53" s="176"/>
    </row>
    <row r="54" spans="1:14" ht="19.95" customHeight="1" thickTop="1" thickBot="1">
      <c r="A54" s="10" t="s">
        <v>322</v>
      </c>
      <c r="B54" s="10"/>
      <c r="C54" s="11"/>
      <c r="D54" s="12"/>
      <c r="E54" s="119" t="s">
        <v>323</v>
      </c>
      <c r="F54" s="17">
        <f>SUM(F46:F53)</f>
        <v>105.8</v>
      </c>
      <c r="G54" s="118">
        <f t="shared" si="4"/>
        <v>170.26859519999999</v>
      </c>
      <c r="H54" s="176"/>
      <c r="I54" s="176"/>
      <c r="J54" s="176"/>
      <c r="K54" s="176"/>
      <c r="L54" s="176"/>
      <c r="M54" s="176"/>
      <c r="N54" s="176"/>
    </row>
    <row r="55" spans="1:14" ht="20.100000000000001" customHeight="1" thickTop="1">
      <c r="A55" s="263" t="s">
        <v>325</v>
      </c>
      <c r="B55" s="263" t="s">
        <v>73</v>
      </c>
      <c r="C55" s="263" t="s">
        <v>74</v>
      </c>
      <c r="D55" s="263" t="s">
        <v>75</v>
      </c>
      <c r="E55" s="263" t="s">
        <v>76</v>
      </c>
      <c r="F55" s="23">
        <v>45.5</v>
      </c>
      <c r="G55" s="19">
        <f>SUM(F55*1.609344)</f>
        <v>73.225152000000008</v>
      </c>
      <c r="H55" s="223" t="s">
        <v>26</v>
      </c>
      <c r="I55" s="232" t="s">
        <v>34</v>
      </c>
      <c r="J55" s="20" t="s">
        <v>3</v>
      </c>
      <c r="K55" s="221" t="s">
        <v>17</v>
      </c>
      <c r="L55" s="20" t="s">
        <v>18</v>
      </c>
      <c r="M55" s="22" t="s">
        <v>254</v>
      </c>
      <c r="N55" s="233" t="s">
        <v>324</v>
      </c>
    </row>
    <row r="56" spans="1:14" ht="20.100000000000001" customHeight="1" thickBot="1">
      <c r="A56" s="259"/>
      <c r="B56" s="259"/>
      <c r="C56" s="259"/>
      <c r="D56" s="259"/>
      <c r="E56" s="259"/>
      <c r="F56" s="13">
        <v>92.7</v>
      </c>
      <c r="G56" s="19">
        <f>SUM(F56*1.609344)</f>
        <v>149.18618880000002</v>
      </c>
      <c r="H56" s="239" t="s">
        <v>15</v>
      </c>
      <c r="I56" s="231" t="s">
        <v>34</v>
      </c>
      <c r="J56" s="8" t="s">
        <v>3</v>
      </c>
      <c r="K56" s="240" t="s">
        <v>17</v>
      </c>
      <c r="L56" s="8" t="s">
        <v>18</v>
      </c>
      <c r="M56" s="4" t="s">
        <v>254</v>
      </c>
      <c r="N56" s="245"/>
    </row>
    <row r="57" spans="1:14" ht="20.100000000000001" customHeight="1" thickTop="1" thickBot="1">
      <c r="A57" s="176" t="s">
        <v>325</v>
      </c>
      <c r="B57" s="176"/>
      <c r="C57" s="176"/>
      <c r="D57" s="176"/>
      <c r="E57" s="129" t="s">
        <v>323</v>
      </c>
      <c r="F57" s="17">
        <f>SUM(F55:F56)</f>
        <v>138.19999999999999</v>
      </c>
      <c r="G57" s="118">
        <f>SUM(F57*1.609344)</f>
        <v>222.4113408</v>
      </c>
      <c r="H57" s="176"/>
      <c r="I57" s="176"/>
      <c r="J57" s="176"/>
      <c r="K57" s="176"/>
      <c r="L57" s="176"/>
      <c r="M57" s="176" t="s">
        <v>3</v>
      </c>
      <c r="N57" s="176"/>
    </row>
    <row r="58" spans="1:14" ht="20.100000000000001" customHeight="1" thickTop="1">
      <c r="A58" s="157" t="s">
        <v>327</v>
      </c>
      <c r="B58" s="157" t="s">
        <v>77</v>
      </c>
      <c r="C58" s="157" t="s">
        <v>78</v>
      </c>
      <c r="D58" s="157" t="s">
        <v>79</v>
      </c>
      <c r="E58" s="157" t="s">
        <v>80</v>
      </c>
      <c r="F58" s="23">
        <v>12</v>
      </c>
      <c r="G58" s="19">
        <f t="shared" ref="G58:G63" si="5">SUM(F58*1.609344)</f>
        <v>19.312128000000001</v>
      </c>
      <c r="H58" s="239" t="s">
        <v>26</v>
      </c>
      <c r="I58" s="231" t="s">
        <v>23</v>
      </c>
      <c r="J58" s="8" t="s">
        <v>3</v>
      </c>
      <c r="K58" s="240" t="s">
        <v>17</v>
      </c>
      <c r="L58" s="239" t="s">
        <v>17</v>
      </c>
      <c r="M58" s="4" t="s">
        <v>3</v>
      </c>
      <c r="N58" s="3" t="s">
        <v>81</v>
      </c>
    </row>
    <row r="59" spans="1:14" ht="20.100000000000001" customHeight="1" thickBot="1">
      <c r="A59" s="157" t="s">
        <v>327</v>
      </c>
      <c r="B59" s="157"/>
      <c r="C59" s="157"/>
      <c r="D59" s="157"/>
      <c r="E59" s="157"/>
      <c r="F59" s="13">
        <v>3.2</v>
      </c>
      <c r="G59" s="117">
        <f t="shared" si="5"/>
        <v>5.1499008000000011</v>
      </c>
      <c r="H59" s="243" t="s">
        <v>15</v>
      </c>
      <c r="I59" s="243" t="s">
        <v>23</v>
      </c>
      <c r="J59" s="176" t="s">
        <v>3</v>
      </c>
      <c r="K59" s="243" t="s">
        <v>17</v>
      </c>
      <c r="L59" s="243" t="s">
        <v>17</v>
      </c>
      <c r="M59" s="176" t="s">
        <v>3</v>
      </c>
      <c r="N59" s="176" t="s">
        <v>82</v>
      </c>
    </row>
    <row r="60" spans="1:14" ht="20.100000000000001" customHeight="1" thickTop="1" thickBot="1">
      <c r="A60" s="176" t="s">
        <v>327</v>
      </c>
      <c r="B60" s="176"/>
      <c r="C60" s="176"/>
      <c r="D60" s="176"/>
      <c r="E60" s="124" t="s">
        <v>323</v>
      </c>
      <c r="F60" s="125">
        <f>SUM(F58:F59)</f>
        <v>15.2</v>
      </c>
      <c r="G60" s="118">
        <f t="shared" si="5"/>
        <v>24.462028799999999</v>
      </c>
      <c r="H60" s="176"/>
      <c r="I60" s="176"/>
      <c r="J60" s="176"/>
      <c r="K60" s="176"/>
      <c r="L60" s="176"/>
      <c r="M60" s="176"/>
      <c r="N60" s="176"/>
    </row>
    <row r="61" spans="1:14" ht="20.100000000000001" customHeight="1" thickTop="1">
      <c r="A61" s="157" t="s">
        <v>327</v>
      </c>
      <c r="B61" s="206" t="s">
        <v>83</v>
      </c>
      <c r="C61" s="206" t="s">
        <v>78</v>
      </c>
      <c r="D61" s="208" t="s">
        <v>84</v>
      </c>
      <c r="E61" s="210" t="s">
        <v>85</v>
      </c>
      <c r="F61" s="20">
        <v>8.9</v>
      </c>
      <c r="G61" s="19">
        <f t="shared" si="5"/>
        <v>14.323161600000002</v>
      </c>
      <c r="H61" s="223" t="s">
        <v>26</v>
      </c>
      <c r="I61" s="232" t="s">
        <v>86</v>
      </c>
      <c r="J61" s="20" t="s">
        <v>3</v>
      </c>
      <c r="K61" s="221" t="s">
        <v>17</v>
      </c>
      <c r="L61" s="223" t="s">
        <v>17</v>
      </c>
      <c r="M61" s="22" t="s">
        <v>3</v>
      </c>
      <c r="N61" s="21" t="s">
        <v>87</v>
      </c>
    </row>
    <row r="62" spans="1:14" ht="20.100000000000001" customHeight="1" thickBot="1">
      <c r="A62" s="157" t="s">
        <v>327</v>
      </c>
      <c r="B62" s="207"/>
      <c r="C62" s="207"/>
      <c r="D62" s="209"/>
      <c r="E62" s="211"/>
      <c r="F62" s="14">
        <v>10.6</v>
      </c>
      <c r="G62" s="19">
        <f t="shared" si="5"/>
        <v>17.0590464</v>
      </c>
      <c r="H62" s="239" t="s">
        <v>15</v>
      </c>
      <c r="I62" s="231" t="s">
        <v>86</v>
      </c>
      <c r="J62" s="8" t="s">
        <v>3</v>
      </c>
      <c r="K62" s="240" t="s">
        <v>17</v>
      </c>
      <c r="L62" s="239" t="s">
        <v>17</v>
      </c>
      <c r="M62" s="4" t="s">
        <v>3</v>
      </c>
      <c r="N62" s="3" t="s">
        <v>88</v>
      </c>
    </row>
    <row r="63" spans="1:14" ht="24" customHeight="1" thickTop="1" thickBot="1">
      <c r="A63" s="176" t="s">
        <v>327</v>
      </c>
      <c r="B63" s="176"/>
      <c r="C63" s="176"/>
      <c r="D63" s="176"/>
      <c r="E63" s="124" t="s">
        <v>326</v>
      </c>
      <c r="F63" s="125">
        <f>SUM(F61:F62)</f>
        <v>19.5</v>
      </c>
      <c r="G63" s="118">
        <f t="shared" si="5"/>
        <v>31.382208000000002</v>
      </c>
      <c r="H63" s="176"/>
      <c r="I63" s="176"/>
      <c r="J63" s="176"/>
      <c r="K63" s="176"/>
      <c r="L63" s="176"/>
      <c r="M63" s="176"/>
      <c r="N63" s="176"/>
    </row>
    <row r="64" spans="1:14" ht="20.100000000000001" customHeight="1" thickTop="1">
      <c r="A64" s="157" t="s">
        <v>329</v>
      </c>
      <c r="B64" s="157" t="s">
        <v>328</v>
      </c>
      <c r="C64" s="157" t="s">
        <v>90</v>
      </c>
      <c r="D64" s="157" t="s">
        <v>91</v>
      </c>
      <c r="E64" s="157" t="s">
        <v>92</v>
      </c>
      <c r="F64" s="23">
        <v>4.7</v>
      </c>
      <c r="G64" s="19">
        <f t="shared" ref="G64:G70" si="6">SUM(F64*1.609344)</f>
        <v>7.5639168000000012</v>
      </c>
      <c r="H64" s="239" t="s">
        <v>26</v>
      </c>
      <c r="I64" s="231" t="s">
        <v>23</v>
      </c>
      <c r="J64" s="8" t="s">
        <v>3</v>
      </c>
      <c r="K64" s="240" t="s">
        <v>17</v>
      </c>
      <c r="L64" s="239"/>
      <c r="M64" s="4" t="s">
        <v>178</v>
      </c>
      <c r="N64" s="3"/>
    </row>
    <row r="65" spans="1:14" ht="24" customHeight="1" thickBot="1">
      <c r="A65" s="157" t="s">
        <v>329</v>
      </c>
      <c r="B65" s="157"/>
      <c r="C65" s="157"/>
      <c r="D65" s="157"/>
      <c r="E65" s="157"/>
      <c r="F65" s="13">
        <v>72</v>
      </c>
      <c r="G65" s="117">
        <f t="shared" si="6"/>
        <v>115.87276800000001</v>
      </c>
      <c r="H65" s="243" t="s">
        <v>15</v>
      </c>
      <c r="I65" s="243" t="s">
        <v>23</v>
      </c>
      <c r="J65" s="176" t="s">
        <v>3</v>
      </c>
      <c r="K65" s="243" t="s">
        <v>17</v>
      </c>
      <c r="L65" s="243"/>
      <c r="M65" s="176" t="s">
        <v>178</v>
      </c>
      <c r="N65" s="176" t="s">
        <v>93</v>
      </c>
    </row>
    <row r="66" spans="1:14" ht="20.100000000000001" customHeight="1" thickTop="1" thickBot="1">
      <c r="A66" s="9" t="s">
        <v>329</v>
      </c>
      <c r="B66" s="9"/>
      <c r="C66" s="22"/>
      <c r="D66" s="19"/>
      <c r="E66" s="130" t="s">
        <v>326</v>
      </c>
      <c r="F66" s="17">
        <f>SUM(F64:F65)</f>
        <v>76.7</v>
      </c>
      <c r="G66" s="118">
        <f t="shared" si="6"/>
        <v>123.43668480000001</v>
      </c>
      <c r="H66" s="176"/>
      <c r="I66" s="176"/>
      <c r="J66" s="176"/>
      <c r="K66" s="176"/>
      <c r="L66" s="176"/>
      <c r="M66" s="176"/>
      <c r="N66" s="176"/>
    </row>
    <row r="67" spans="1:14" ht="20.100000000000001" customHeight="1" thickTop="1">
      <c r="A67" s="176" t="s">
        <v>329</v>
      </c>
      <c r="B67" s="193" t="s">
        <v>94</v>
      </c>
      <c r="C67" s="3" t="s">
        <v>90</v>
      </c>
      <c r="D67" s="16" t="s">
        <v>95</v>
      </c>
      <c r="E67" s="4" t="s">
        <v>96</v>
      </c>
      <c r="F67" s="19">
        <v>8.1999999999999993</v>
      </c>
      <c r="G67" s="19">
        <f t="shared" si="6"/>
        <v>13.1966208</v>
      </c>
      <c r="H67" s="239" t="s">
        <v>15</v>
      </c>
      <c r="I67" s="239" t="s">
        <v>97</v>
      </c>
      <c r="J67" s="8" t="s">
        <v>3</v>
      </c>
      <c r="K67" s="240" t="s">
        <v>17</v>
      </c>
      <c r="L67" s="47"/>
      <c r="M67" s="4" t="s">
        <v>178</v>
      </c>
      <c r="N67" s="4"/>
    </row>
    <row r="68" spans="1:14" ht="20.100000000000001" customHeight="1">
      <c r="A68" s="157" t="s">
        <v>329</v>
      </c>
      <c r="B68" s="157" t="s">
        <v>330</v>
      </c>
      <c r="C68" s="157" t="s">
        <v>90</v>
      </c>
      <c r="D68" s="157" t="s">
        <v>99</v>
      </c>
      <c r="E68" s="157" t="s">
        <v>89</v>
      </c>
      <c r="F68" s="23">
        <v>3.3</v>
      </c>
      <c r="G68" s="117">
        <f t="shared" si="6"/>
        <v>5.3108351999999996</v>
      </c>
      <c r="H68" s="243" t="s">
        <v>26</v>
      </c>
      <c r="I68" s="243" t="s">
        <v>23</v>
      </c>
      <c r="J68" s="243" t="s">
        <v>100</v>
      </c>
      <c r="K68" s="176" t="s">
        <v>3</v>
      </c>
      <c r="L68" s="243"/>
      <c r="M68" s="176" t="s">
        <v>178</v>
      </c>
      <c r="N68" s="176"/>
    </row>
    <row r="69" spans="1:14" ht="20.100000000000001" customHeight="1" thickBot="1">
      <c r="A69" s="157" t="s">
        <v>329</v>
      </c>
      <c r="B69" s="157"/>
      <c r="C69" s="157"/>
      <c r="D69" s="157"/>
      <c r="E69" s="157"/>
      <c r="F69" s="13">
        <v>2.2999999999999998</v>
      </c>
      <c r="G69" s="117">
        <f t="shared" si="6"/>
        <v>3.7014912</v>
      </c>
      <c r="H69" s="243" t="s">
        <v>15</v>
      </c>
      <c r="I69" s="243" t="s">
        <v>23</v>
      </c>
      <c r="J69" s="243" t="s">
        <v>100</v>
      </c>
      <c r="K69" s="176" t="s">
        <v>3</v>
      </c>
      <c r="L69" s="243"/>
      <c r="M69" s="176" t="s">
        <v>178</v>
      </c>
      <c r="N69" s="176"/>
    </row>
    <row r="70" spans="1:14" ht="20.100000000000001" customHeight="1" thickTop="1" thickBot="1">
      <c r="A70" s="10" t="s">
        <v>329</v>
      </c>
      <c r="B70" s="10"/>
      <c r="C70" s="11"/>
      <c r="D70" s="12"/>
      <c r="E70" s="119" t="s">
        <v>326</v>
      </c>
      <c r="F70" s="17">
        <f>SUM(F68:F69)</f>
        <v>5.6</v>
      </c>
      <c r="G70" s="118">
        <f t="shared" si="6"/>
        <v>9.0123263999999992</v>
      </c>
      <c r="H70" s="176"/>
      <c r="I70" s="176"/>
      <c r="J70" s="176"/>
      <c r="K70" s="176"/>
      <c r="L70" s="176"/>
      <c r="M70" s="176"/>
      <c r="N70" s="176"/>
    </row>
    <row r="71" spans="1:14" ht="24" customHeight="1" thickTop="1">
      <c r="A71" s="161" t="s">
        <v>331</v>
      </c>
      <c r="B71" s="161" t="s">
        <v>332</v>
      </c>
      <c r="C71" s="157" t="s">
        <v>101</v>
      </c>
      <c r="D71" s="157" t="s">
        <v>102</v>
      </c>
      <c r="E71" s="157" t="s">
        <v>103</v>
      </c>
      <c r="F71" s="23">
        <v>236.9</v>
      </c>
      <c r="G71" s="19">
        <f t="shared" ref="G71:G79" si="7">SUM(F71*1.609344)</f>
        <v>381.25359360000004</v>
      </c>
      <c r="H71" s="223" t="s">
        <v>26</v>
      </c>
      <c r="I71" s="232" t="s">
        <v>34</v>
      </c>
      <c r="J71" s="20" t="s">
        <v>3</v>
      </c>
      <c r="K71" s="221" t="s">
        <v>17</v>
      </c>
      <c r="L71" s="20" t="s">
        <v>18</v>
      </c>
      <c r="M71" s="22" t="s">
        <v>178</v>
      </c>
      <c r="N71" s="21" t="s">
        <v>3</v>
      </c>
    </row>
    <row r="72" spans="1:14" ht="20.100000000000001" customHeight="1">
      <c r="A72" s="161" t="s">
        <v>331</v>
      </c>
      <c r="B72" s="161"/>
      <c r="C72" s="157"/>
      <c r="D72" s="157"/>
      <c r="E72" s="157"/>
      <c r="F72" s="23">
        <v>111.2</v>
      </c>
      <c r="G72" s="19">
        <f t="shared" si="7"/>
        <v>178.95905280000002</v>
      </c>
      <c r="H72" s="223" t="s">
        <v>15</v>
      </c>
      <c r="I72" s="232" t="s">
        <v>34</v>
      </c>
      <c r="J72" s="20" t="s">
        <v>3</v>
      </c>
      <c r="K72" s="221" t="s">
        <v>17</v>
      </c>
      <c r="L72" s="20" t="s">
        <v>18</v>
      </c>
      <c r="M72" s="22" t="s">
        <v>178</v>
      </c>
      <c r="N72" s="21" t="s">
        <v>104</v>
      </c>
    </row>
    <row r="73" spans="1:14" ht="20.100000000000001" customHeight="1">
      <c r="A73" s="161" t="s">
        <v>331</v>
      </c>
      <c r="B73" s="161"/>
      <c r="C73" s="157"/>
      <c r="D73" s="158" t="s">
        <v>105</v>
      </c>
      <c r="E73" s="157" t="s">
        <v>103</v>
      </c>
      <c r="F73" s="23">
        <v>89.5</v>
      </c>
      <c r="G73" s="19">
        <f t="shared" si="7"/>
        <v>144.03628800000001</v>
      </c>
      <c r="H73" s="223" t="s">
        <v>26</v>
      </c>
      <c r="I73" s="232" t="s">
        <v>106</v>
      </c>
      <c r="J73" s="20" t="s">
        <v>3</v>
      </c>
      <c r="K73" s="221" t="s">
        <v>17</v>
      </c>
      <c r="L73" s="20" t="s">
        <v>18</v>
      </c>
      <c r="M73" s="22" t="s">
        <v>178</v>
      </c>
      <c r="N73" s="21"/>
    </row>
    <row r="74" spans="1:14" ht="20.100000000000001" customHeight="1" thickBot="1">
      <c r="A74" s="161" t="s">
        <v>331</v>
      </c>
      <c r="B74" s="161"/>
      <c r="C74" s="157"/>
      <c r="D74" s="205"/>
      <c r="E74" s="157"/>
      <c r="F74" s="5">
        <v>56.6</v>
      </c>
      <c r="G74" s="16">
        <f t="shared" si="7"/>
        <v>91.088870400000005</v>
      </c>
      <c r="H74" s="239" t="s">
        <v>15</v>
      </c>
      <c r="I74" s="231" t="s">
        <v>106</v>
      </c>
      <c r="J74" s="8" t="s">
        <v>3</v>
      </c>
      <c r="K74" s="240" t="s">
        <v>17</v>
      </c>
      <c r="L74" s="8" t="s">
        <v>18</v>
      </c>
      <c r="M74" s="68" t="s">
        <v>178</v>
      </c>
      <c r="N74" s="3" t="s">
        <v>107</v>
      </c>
    </row>
    <row r="75" spans="1:14" ht="20.100000000000001" customHeight="1" thickTop="1">
      <c r="A75" s="21" t="s">
        <v>331</v>
      </c>
      <c r="B75" s="21"/>
      <c r="C75" s="21"/>
      <c r="D75" s="20"/>
      <c r="E75" s="127" t="s">
        <v>326</v>
      </c>
      <c r="F75" s="43">
        <f>SUM(F71:F74)</f>
        <v>494.20000000000005</v>
      </c>
      <c r="G75" s="44">
        <f t="shared" si="7"/>
        <v>795.33780480000007</v>
      </c>
      <c r="H75" s="20"/>
      <c r="I75" s="21"/>
      <c r="J75" s="20"/>
      <c r="K75" s="22"/>
      <c r="L75" s="20"/>
      <c r="M75" s="22"/>
      <c r="N75" s="21"/>
    </row>
    <row r="76" spans="1:14" ht="20.100000000000001" customHeight="1">
      <c r="A76" s="21" t="s">
        <v>331</v>
      </c>
      <c r="B76" s="9" t="s">
        <v>108</v>
      </c>
      <c r="C76" s="21" t="s">
        <v>101</v>
      </c>
      <c r="D76" s="20" t="s">
        <v>109</v>
      </c>
      <c r="E76" s="22" t="s">
        <v>79</v>
      </c>
      <c r="F76" s="20">
        <v>17.899999999999999</v>
      </c>
      <c r="G76" s="19">
        <f t="shared" si="7"/>
        <v>28.8072576</v>
      </c>
      <c r="H76" s="223" t="s">
        <v>26</v>
      </c>
      <c r="I76" s="232" t="s">
        <v>34</v>
      </c>
      <c r="J76" s="20" t="s">
        <v>3</v>
      </c>
      <c r="K76" s="221" t="s">
        <v>17</v>
      </c>
      <c r="L76" s="20" t="s">
        <v>18</v>
      </c>
      <c r="M76" s="22" t="s">
        <v>178</v>
      </c>
      <c r="N76" s="21"/>
    </row>
    <row r="77" spans="1:14" ht="20.100000000000001" customHeight="1">
      <c r="A77" s="176" t="s">
        <v>331</v>
      </c>
      <c r="B77" s="193" t="s">
        <v>110</v>
      </c>
      <c r="C77" s="3" t="s">
        <v>101</v>
      </c>
      <c r="D77" s="8" t="s">
        <v>111</v>
      </c>
      <c r="E77" s="4" t="s">
        <v>112</v>
      </c>
      <c r="F77" s="20">
        <v>21.6</v>
      </c>
      <c r="G77" s="19">
        <f t="shared" si="7"/>
        <v>34.761830400000008</v>
      </c>
      <c r="H77" s="223" t="s">
        <v>15</v>
      </c>
      <c r="I77" s="231" t="s">
        <v>113</v>
      </c>
      <c r="J77" s="8" t="s">
        <v>3</v>
      </c>
      <c r="K77" s="240" t="s">
        <v>17</v>
      </c>
      <c r="L77" s="8" t="s">
        <v>18</v>
      </c>
      <c r="M77" s="4" t="s">
        <v>178</v>
      </c>
      <c r="N77" s="3" t="s">
        <v>114</v>
      </c>
    </row>
    <row r="78" spans="1:14" ht="20.100000000000001" customHeight="1" thickBot="1">
      <c r="A78" s="176" t="s">
        <v>331</v>
      </c>
      <c r="B78" s="131" t="s">
        <v>115</v>
      </c>
      <c r="C78" s="176" t="s">
        <v>101</v>
      </c>
      <c r="D78" s="176" t="s">
        <v>116</v>
      </c>
      <c r="E78" s="176" t="s">
        <v>117</v>
      </c>
      <c r="F78" s="23">
        <v>15</v>
      </c>
      <c r="G78" s="19">
        <f t="shared" si="7"/>
        <v>24.140160000000002</v>
      </c>
      <c r="H78" s="116" t="s">
        <v>15</v>
      </c>
      <c r="I78" s="243" t="s">
        <v>23</v>
      </c>
      <c r="J78" s="176" t="s">
        <v>3</v>
      </c>
      <c r="K78" s="243" t="s">
        <v>17</v>
      </c>
      <c r="L78" s="176" t="s">
        <v>18</v>
      </c>
      <c r="M78" s="176" t="s">
        <v>178</v>
      </c>
      <c r="N78" s="176" t="s">
        <v>118</v>
      </c>
    </row>
    <row r="79" spans="1:14" ht="20.100000000000001" customHeight="1" thickTop="1" thickBot="1">
      <c r="A79" s="10" t="s">
        <v>331</v>
      </c>
      <c r="B79" s="10"/>
      <c r="C79" s="10"/>
      <c r="D79" s="12"/>
      <c r="E79" s="127" t="s">
        <v>326</v>
      </c>
      <c r="F79" s="17">
        <f>SUM(F76:F78)</f>
        <v>54.5</v>
      </c>
      <c r="G79" s="24">
        <f t="shared" si="7"/>
        <v>87.709248000000002</v>
      </c>
      <c r="H79" s="31"/>
      <c r="I79" s="176"/>
      <c r="J79" s="176"/>
      <c r="K79" s="176"/>
      <c r="L79" s="176"/>
      <c r="M79" s="176"/>
      <c r="N79" s="176"/>
    </row>
    <row r="80" spans="1:14" ht="20.100000000000001" customHeight="1" thickTop="1">
      <c r="A80" s="197" t="s">
        <v>333</v>
      </c>
      <c r="B80" s="197" t="s">
        <v>119</v>
      </c>
      <c r="C80" s="197" t="s">
        <v>120</v>
      </c>
      <c r="D80" s="198" t="s">
        <v>102</v>
      </c>
      <c r="E80" s="200" t="s">
        <v>121</v>
      </c>
      <c r="F80" s="176">
        <v>15.8</v>
      </c>
      <c r="G80" s="176">
        <f t="shared" ref="G80:G85" si="8">SUM(F80*1.609344)</f>
        <v>25.427635200000005</v>
      </c>
      <c r="H80" s="243" t="s">
        <v>26</v>
      </c>
      <c r="I80" s="243" t="s">
        <v>122</v>
      </c>
      <c r="J80" s="176" t="s">
        <v>3</v>
      </c>
      <c r="K80" s="243" t="s">
        <v>17</v>
      </c>
      <c r="L80" s="243" t="s">
        <v>17</v>
      </c>
      <c r="M80" s="176" t="s">
        <v>3</v>
      </c>
      <c r="N80" s="176"/>
    </row>
    <row r="81" spans="1:14" ht="20.100000000000001" customHeight="1">
      <c r="A81" s="159"/>
      <c r="B81" s="159"/>
      <c r="C81" s="159"/>
      <c r="D81" s="199"/>
      <c r="E81" s="201"/>
      <c r="F81" s="176">
        <v>6</v>
      </c>
      <c r="G81" s="176">
        <f t="shared" si="8"/>
        <v>9.6560640000000006</v>
      </c>
      <c r="H81" s="243" t="s">
        <v>15</v>
      </c>
      <c r="I81" s="243" t="s">
        <v>122</v>
      </c>
      <c r="J81" s="176" t="s">
        <v>3</v>
      </c>
      <c r="K81" s="243" t="s">
        <v>17</v>
      </c>
      <c r="L81" s="243" t="s">
        <v>17</v>
      </c>
      <c r="M81" s="176" t="s">
        <v>3</v>
      </c>
      <c r="N81" s="176"/>
    </row>
    <row r="82" spans="1:14" ht="26.4">
      <c r="A82" s="159"/>
      <c r="B82" s="159"/>
      <c r="C82" s="159"/>
      <c r="D82" s="202" t="s">
        <v>121</v>
      </c>
      <c r="E82" s="203" t="s">
        <v>123</v>
      </c>
      <c r="F82" s="8">
        <v>161.80000000000001</v>
      </c>
      <c r="G82" s="4">
        <f t="shared" si="8"/>
        <v>260.39185920000006</v>
      </c>
      <c r="H82" s="231" t="s">
        <v>26</v>
      </c>
      <c r="I82" s="231" t="s">
        <v>46</v>
      </c>
      <c r="J82" s="8" t="s">
        <v>3</v>
      </c>
      <c r="K82" s="240" t="s">
        <v>17</v>
      </c>
      <c r="L82" s="239" t="s">
        <v>17</v>
      </c>
      <c r="M82" s="4" t="s">
        <v>3</v>
      </c>
      <c r="N82" s="112" t="s">
        <v>334</v>
      </c>
    </row>
    <row r="83" spans="1:14" ht="20.100000000000001" customHeight="1">
      <c r="A83" s="159"/>
      <c r="B83" s="159"/>
      <c r="C83" s="159"/>
      <c r="D83" s="199"/>
      <c r="E83" s="204"/>
      <c r="F83" s="176">
        <v>57.6</v>
      </c>
      <c r="G83" s="176">
        <f t="shared" si="8"/>
        <v>92.698214400000012</v>
      </c>
      <c r="H83" s="243" t="s">
        <v>15</v>
      </c>
      <c r="I83" s="243" t="s">
        <v>46</v>
      </c>
      <c r="J83" s="176" t="s">
        <v>3</v>
      </c>
      <c r="K83" s="243" t="s">
        <v>17</v>
      </c>
      <c r="L83" s="243" t="s">
        <v>17</v>
      </c>
      <c r="M83" s="176" t="s">
        <v>3</v>
      </c>
      <c r="N83" s="176"/>
    </row>
    <row r="84" spans="1:14" ht="20.100000000000001" customHeight="1">
      <c r="A84" s="159"/>
      <c r="B84" s="159"/>
      <c r="C84" s="159"/>
      <c r="D84" s="8" t="s">
        <v>124</v>
      </c>
      <c r="E84" s="128" t="s">
        <v>123</v>
      </c>
      <c r="F84" s="176">
        <v>151</v>
      </c>
      <c r="G84" s="176">
        <f t="shared" si="8"/>
        <v>243.01094400000002</v>
      </c>
      <c r="H84" s="176"/>
      <c r="I84" s="243" t="s">
        <v>34</v>
      </c>
      <c r="J84" s="176" t="s">
        <v>18</v>
      </c>
      <c r="K84" s="243" t="s">
        <v>17</v>
      </c>
      <c r="L84" s="243" t="s">
        <v>17</v>
      </c>
      <c r="M84" s="176"/>
      <c r="N84" s="176"/>
    </row>
    <row r="85" spans="1:14" ht="20.100000000000001" customHeight="1">
      <c r="A85" s="176" t="s">
        <v>333</v>
      </c>
      <c r="B85" s="176"/>
      <c r="C85" s="157"/>
      <c r="D85" s="176"/>
      <c r="E85" s="132" t="s">
        <v>326</v>
      </c>
      <c r="F85" s="133">
        <f>SUM(F80:F84)</f>
        <v>392.20000000000005</v>
      </c>
      <c r="G85" s="133">
        <f t="shared" si="8"/>
        <v>631.18471680000016</v>
      </c>
      <c r="H85" s="176"/>
      <c r="I85" s="176"/>
      <c r="J85" s="176"/>
      <c r="K85" s="176"/>
      <c r="L85" s="176"/>
      <c r="M85" s="176"/>
      <c r="N85" s="176"/>
    </row>
    <row r="86" spans="1:14" ht="20.100000000000001" customHeight="1">
      <c r="A86" s="176" t="s">
        <v>336</v>
      </c>
      <c r="B86" s="176" t="s">
        <v>125</v>
      </c>
      <c r="C86" s="176" t="s">
        <v>126</v>
      </c>
      <c r="D86" s="176" t="s">
        <v>127</v>
      </c>
      <c r="E86" s="176" t="s">
        <v>128</v>
      </c>
      <c r="F86" s="23">
        <v>80.8</v>
      </c>
      <c r="G86" s="22">
        <f>SUM(F86*1.609344)</f>
        <v>130.0349952</v>
      </c>
      <c r="H86" s="232" t="s">
        <v>26</v>
      </c>
      <c r="I86" s="232" t="s">
        <v>129</v>
      </c>
      <c r="J86" s="20" t="s">
        <v>3</v>
      </c>
      <c r="K86" s="221" t="s">
        <v>17</v>
      </c>
      <c r="L86" s="20" t="s">
        <v>18</v>
      </c>
      <c r="M86" s="22" t="s">
        <v>130</v>
      </c>
      <c r="N86" s="21"/>
    </row>
    <row r="87" spans="1:14" ht="20.100000000000001" customHeight="1" thickBot="1">
      <c r="A87" s="176" t="s">
        <v>336</v>
      </c>
      <c r="B87" s="176"/>
      <c r="C87" s="176"/>
      <c r="D87" s="176"/>
      <c r="E87" s="176"/>
      <c r="F87" s="23">
        <v>5.2</v>
      </c>
      <c r="G87" s="22">
        <f>SUM(F87*1.609344)</f>
        <v>8.3685888000000013</v>
      </c>
      <c r="H87" s="231" t="s">
        <v>15</v>
      </c>
      <c r="I87" s="231" t="s">
        <v>129</v>
      </c>
      <c r="J87" s="8" t="s">
        <v>3</v>
      </c>
      <c r="K87" s="240" t="s">
        <v>17</v>
      </c>
      <c r="L87" s="8" t="s">
        <v>18</v>
      </c>
      <c r="M87" s="4" t="s">
        <v>130</v>
      </c>
      <c r="N87" s="3"/>
    </row>
    <row r="88" spans="1:14" ht="22.05" customHeight="1" thickTop="1" thickBot="1">
      <c r="A88" s="3" t="s">
        <v>336</v>
      </c>
      <c r="B88" s="3"/>
      <c r="C88" s="3"/>
      <c r="D88" s="8"/>
      <c r="E88" s="134" t="s">
        <v>326</v>
      </c>
      <c r="F88" s="17">
        <f>SUM(F86:F87)</f>
        <v>86</v>
      </c>
      <c r="G88" s="18">
        <f>SUM(G86:G87)</f>
        <v>138.403584</v>
      </c>
      <c r="H88" s="21"/>
      <c r="I88" s="21"/>
      <c r="J88" s="20" t="s">
        <v>3</v>
      </c>
      <c r="K88" s="22"/>
      <c r="L88" s="20" t="s">
        <v>18</v>
      </c>
      <c r="M88" s="22"/>
      <c r="N88" s="21"/>
    </row>
    <row r="89" spans="1:14" ht="20.100000000000001" customHeight="1" thickTop="1">
      <c r="A89" s="176" t="s">
        <v>336</v>
      </c>
      <c r="B89" s="157" t="s">
        <v>131</v>
      </c>
      <c r="C89" s="157" t="s">
        <v>126</v>
      </c>
      <c r="D89" s="157" t="s">
        <v>128</v>
      </c>
      <c r="E89" s="157" t="s">
        <v>132</v>
      </c>
      <c r="F89" s="23">
        <v>84.9</v>
      </c>
      <c r="G89" s="22">
        <f>SUM(F89*1.609344)</f>
        <v>136.63330560000003</v>
      </c>
      <c r="H89" s="232" t="s">
        <v>26</v>
      </c>
      <c r="I89" s="232" t="s">
        <v>129</v>
      </c>
      <c r="J89" s="20" t="s">
        <v>3</v>
      </c>
      <c r="K89" s="221" t="s">
        <v>17</v>
      </c>
      <c r="L89" s="20" t="s">
        <v>18</v>
      </c>
      <c r="M89" s="22" t="s">
        <v>130</v>
      </c>
      <c r="N89" s="21"/>
    </row>
    <row r="90" spans="1:14" ht="20.100000000000001" customHeight="1" thickBot="1">
      <c r="A90" s="176" t="s">
        <v>336</v>
      </c>
      <c r="B90" s="157"/>
      <c r="C90" s="157"/>
      <c r="D90" s="157"/>
      <c r="E90" s="157"/>
      <c r="F90" s="23">
        <v>3.6</v>
      </c>
      <c r="G90" s="22">
        <f>SUM(F90*1.609344)</f>
        <v>5.7936384000000007</v>
      </c>
      <c r="H90" s="231" t="s">
        <v>15</v>
      </c>
      <c r="I90" s="231" t="s">
        <v>129</v>
      </c>
      <c r="J90" s="8" t="s">
        <v>3</v>
      </c>
      <c r="K90" s="240" t="s">
        <v>17</v>
      </c>
      <c r="L90" s="8" t="s">
        <v>18</v>
      </c>
      <c r="M90" s="4" t="s">
        <v>130</v>
      </c>
      <c r="N90" s="3"/>
    </row>
    <row r="91" spans="1:14" ht="20.100000000000001" customHeight="1" thickTop="1" thickBot="1">
      <c r="A91" s="3" t="s">
        <v>336</v>
      </c>
      <c r="B91" s="3"/>
      <c r="C91" s="3"/>
      <c r="D91" s="8"/>
      <c r="E91" s="136" t="s">
        <v>326</v>
      </c>
      <c r="F91" s="17">
        <f>SUM(F89:F90)</f>
        <v>88.5</v>
      </c>
      <c r="G91" s="18">
        <f>SUM(G89:G90)</f>
        <v>142.42694400000002</v>
      </c>
      <c r="H91" s="3"/>
      <c r="I91" s="3"/>
      <c r="J91" s="8"/>
      <c r="K91" s="4"/>
      <c r="L91" s="8"/>
      <c r="M91" s="4"/>
      <c r="N91" s="3"/>
    </row>
    <row r="92" spans="1:14" ht="20.100000000000001" customHeight="1" thickTop="1">
      <c r="A92" s="157" t="s">
        <v>336</v>
      </c>
      <c r="B92" s="157" t="s">
        <v>133</v>
      </c>
      <c r="C92" s="157" t="s">
        <v>126</v>
      </c>
      <c r="D92" s="157" t="s">
        <v>215</v>
      </c>
      <c r="E92" s="157" t="s">
        <v>134</v>
      </c>
      <c r="F92" s="23">
        <v>57.3</v>
      </c>
      <c r="G92" s="117">
        <f>SUM(F92*1.609344)</f>
        <v>92.215411200000005</v>
      </c>
      <c r="H92" s="243" t="s">
        <v>26</v>
      </c>
      <c r="I92" s="243" t="s">
        <v>129</v>
      </c>
      <c r="J92" s="176" t="s">
        <v>3</v>
      </c>
      <c r="K92" s="243" t="s">
        <v>17</v>
      </c>
      <c r="L92" s="176" t="s">
        <v>18</v>
      </c>
      <c r="M92" s="176" t="s">
        <v>130</v>
      </c>
      <c r="N92" s="176"/>
    </row>
    <row r="93" spans="1:14" ht="20.100000000000001" customHeight="1">
      <c r="A93" s="157" t="s">
        <v>336</v>
      </c>
      <c r="B93" s="157"/>
      <c r="C93" s="157"/>
      <c r="D93" s="157"/>
      <c r="E93" s="157"/>
      <c r="F93" s="23">
        <v>4.0999999999999996</v>
      </c>
      <c r="G93" s="117">
        <f>SUM(F93*1.609344)</f>
        <v>6.5983103999999999</v>
      </c>
      <c r="H93" s="243" t="s">
        <v>15</v>
      </c>
      <c r="I93" s="243" t="s">
        <v>129</v>
      </c>
      <c r="J93" s="176" t="s">
        <v>3</v>
      </c>
      <c r="K93" s="243" t="s">
        <v>17</v>
      </c>
      <c r="L93" s="176" t="s">
        <v>18</v>
      </c>
      <c r="M93" s="176" t="s">
        <v>130</v>
      </c>
      <c r="N93" s="176"/>
    </row>
    <row r="94" spans="1:14" ht="20.100000000000001" customHeight="1" thickBot="1">
      <c r="A94" s="157" t="s">
        <v>336</v>
      </c>
      <c r="B94" s="157"/>
      <c r="C94" s="157"/>
      <c r="D94" s="157" t="s">
        <v>135</v>
      </c>
      <c r="E94" s="161" t="s">
        <v>335</v>
      </c>
      <c r="F94" s="23">
        <v>25</v>
      </c>
      <c r="G94" s="117">
        <f>SUM(F94*1.609344)</f>
        <v>40.233600000000003</v>
      </c>
      <c r="H94" s="243" t="s">
        <v>26</v>
      </c>
      <c r="I94" s="243" t="s">
        <v>129</v>
      </c>
      <c r="J94" s="176" t="s">
        <v>3</v>
      </c>
      <c r="K94" s="243" t="s">
        <v>17</v>
      </c>
      <c r="L94" s="176" t="s">
        <v>18</v>
      </c>
      <c r="M94" s="176" t="s">
        <v>130</v>
      </c>
      <c r="N94" s="176"/>
    </row>
    <row r="95" spans="1:14" ht="20.100000000000001" customHeight="1" thickTop="1" thickBot="1">
      <c r="A95" s="10" t="s">
        <v>336</v>
      </c>
      <c r="B95" s="10"/>
      <c r="C95" s="10"/>
      <c r="D95" s="12"/>
      <c r="E95" s="135" t="s">
        <v>326</v>
      </c>
      <c r="F95" s="17">
        <f>SUM(F92:F94)</f>
        <v>86.4</v>
      </c>
      <c r="G95" s="17">
        <f>SUM(G92:G94)</f>
        <v>139.0473216</v>
      </c>
      <c r="H95" s="10"/>
      <c r="I95" s="10"/>
      <c r="J95" s="14"/>
      <c r="K95" s="11"/>
      <c r="L95" s="14"/>
      <c r="M95" s="11"/>
      <c r="N95" s="10"/>
    </row>
    <row r="96" spans="1:14" ht="22.05" customHeight="1" thickTop="1">
      <c r="A96" s="3" t="s">
        <v>338</v>
      </c>
      <c r="B96" s="3" t="s">
        <v>98</v>
      </c>
      <c r="C96" s="3" t="s">
        <v>136</v>
      </c>
      <c r="D96" s="8" t="s">
        <v>137</v>
      </c>
      <c r="E96" s="16" t="s">
        <v>138</v>
      </c>
      <c r="F96" s="20">
        <v>159.5</v>
      </c>
      <c r="G96" s="22">
        <f t="shared" ref="G96:G104" si="9">SUM(F96*1.609344)</f>
        <v>256.69036800000003</v>
      </c>
      <c r="H96" s="232" t="s">
        <v>26</v>
      </c>
      <c r="I96" s="232" t="s">
        <v>122</v>
      </c>
      <c r="J96" s="20" t="s">
        <v>3</v>
      </c>
      <c r="K96" s="221" t="s">
        <v>17</v>
      </c>
      <c r="L96" s="223"/>
      <c r="M96" s="22" t="s">
        <v>178</v>
      </c>
      <c r="N96" s="21"/>
    </row>
    <row r="97" spans="1:14" ht="20.100000000000001" customHeight="1">
      <c r="A97" s="157" t="s">
        <v>338</v>
      </c>
      <c r="B97" s="157" t="s">
        <v>139</v>
      </c>
      <c r="C97" s="157" t="s">
        <v>136</v>
      </c>
      <c r="D97" s="157" t="s">
        <v>138</v>
      </c>
      <c r="E97" s="157" t="s">
        <v>140</v>
      </c>
      <c r="F97" s="23">
        <v>95.3</v>
      </c>
      <c r="G97" s="22">
        <f t="shared" si="9"/>
        <v>153.3704832</v>
      </c>
      <c r="H97" s="232" t="s">
        <v>26</v>
      </c>
      <c r="I97" s="232" t="s">
        <v>122</v>
      </c>
      <c r="J97" s="20" t="s">
        <v>3</v>
      </c>
      <c r="K97" s="221" t="s">
        <v>17</v>
      </c>
      <c r="L97" s="223"/>
      <c r="M97" s="22" t="s">
        <v>178</v>
      </c>
      <c r="N97" s="21"/>
    </row>
    <row r="98" spans="1:14" ht="20.100000000000001" customHeight="1">
      <c r="A98" s="157" t="s">
        <v>338</v>
      </c>
      <c r="B98" s="157"/>
      <c r="C98" s="157"/>
      <c r="D98" s="157"/>
      <c r="E98" s="157"/>
      <c r="F98" s="23">
        <v>5.2</v>
      </c>
      <c r="G98" s="22">
        <f t="shared" si="9"/>
        <v>8.3685888000000013</v>
      </c>
      <c r="H98" s="232" t="s">
        <v>15</v>
      </c>
      <c r="I98" s="232" t="s">
        <v>122</v>
      </c>
      <c r="J98" s="20" t="s">
        <v>3</v>
      </c>
      <c r="K98" s="221" t="s">
        <v>17</v>
      </c>
      <c r="L98" s="223"/>
      <c r="M98" s="22" t="s">
        <v>178</v>
      </c>
      <c r="N98" s="21"/>
    </row>
    <row r="99" spans="1:14" ht="20.100000000000001" customHeight="1">
      <c r="A99" s="157" t="s">
        <v>338</v>
      </c>
      <c r="B99" s="157" t="s">
        <v>141</v>
      </c>
      <c r="C99" s="157" t="s">
        <v>136</v>
      </c>
      <c r="D99" s="157" t="s">
        <v>142</v>
      </c>
      <c r="E99" s="157" t="s">
        <v>143</v>
      </c>
      <c r="F99" s="23">
        <v>87.6</v>
      </c>
      <c r="G99" s="22">
        <f t="shared" si="9"/>
        <v>140.9785344</v>
      </c>
      <c r="H99" s="232" t="s">
        <v>26</v>
      </c>
      <c r="I99" s="232" t="s">
        <v>144</v>
      </c>
      <c r="J99" s="20" t="s">
        <v>3</v>
      </c>
      <c r="K99" s="221" t="s">
        <v>17</v>
      </c>
      <c r="L99" s="223"/>
      <c r="M99" s="22" t="s">
        <v>178</v>
      </c>
      <c r="N99" s="21"/>
    </row>
    <row r="100" spans="1:14" ht="20.100000000000001" customHeight="1">
      <c r="A100" s="157" t="s">
        <v>338</v>
      </c>
      <c r="B100" s="157"/>
      <c r="C100" s="157"/>
      <c r="D100" s="157"/>
      <c r="E100" s="157"/>
      <c r="F100" s="23">
        <v>22.7</v>
      </c>
      <c r="G100" s="22">
        <f t="shared" si="9"/>
        <v>36.532108800000003</v>
      </c>
      <c r="H100" s="232" t="s">
        <v>15</v>
      </c>
      <c r="I100" s="232" t="s">
        <v>144</v>
      </c>
      <c r="J100" s="20" t="s">
        <v>3</v>
      </c>
      <c r="K100" s="221" t="s">
        <v>17</v>
      </c>
      <c r="L100" s="223"/>
      <c r="M100" s="22" t="s">
        <v>178</v>
      </c>
      <c r="N100" s="21"/>
    </row>
    <row r="101" spans="1:14" ht="20.100000000000001" customHeight="1">
      <c r="A101" s="157" t="s">
        <v>338</v>
      </c>
      <c r="B101" s="157" t="s">
        <v>145</v>
      </c>
      <c r="C101" s="157" t="s">
        <v>136</v>
      </c>
      <c r="D101" s="157" t="s">
        <v>137</v>
      </c>
      <c r="E101" s="157" t="s">
        <v>45</v>
      </c>
      <c r="F101" s="23">
        <v>54.1</v>
      </c>
      <c r="G101" s="22">
        <f t="shared" si="9"/>
        <v>87.065510400000008</v>
      </c>
      <c r="H101" s="232" t="s">
        <v>26</v>
      </c>
      <c r="I101" s="232" t="s">
        <v>122</v>
      </c>
      <c r="J101" s="20" t="s">
        <v>3</v>
      </c>
      <c r="K101" s="221" t="s">
        <v>17</v>
      </c>
      <c r="L101" s="223"/>
      <c r="M101" s="22" t="s">
        <v>178</v>
      </c>
      <c r="N101" s="21"/>
    </row>
    <row r="102" spans="1:14" ht="20.100000000000001" customHeight="1">
      <c r="A102" s="157" t="s">
        <v>338</v>
      </c>
      <c r="B102" s="157"/>
      <c r="C102" s="157"/>
      <c r="D102" s="157"/>
      <c r="E102" s="157"/>
      <c r="F102" s="23">
        <v>13</v>
      </c>
      <c r="G102" s="22">
        <f t="shared" si="9"/>
        <v>20.921472000000001</v>
      </c>
      <c r="H102" s="231" t="s">
        <v>15</v>
      </c>
      <c r="I102" s="231" t="s">
        <v>122</v>
      </c>
      <c r="J102" s="8" t="s">
        <v>3</v>
      </c>
      <c r="K102" s="240" t="s">
        <v>17</v>
      </c>
      <c r="L102" s="239"/>
      <c r="M102" s="4" t="s">
        <v>178</v>
      </c>
      <c r="N102" s="3"/>
    </row>
    <row r="103" spans="1:14" ht="27" thickBot="1">
      <c r="A103" s="176" t="s">
        <v>338</v>
      </c>
      <c r="B103" s="244" t="s">
        <v>146</v>
      </c>
      <c r="C103" s="157" t="s">
        <v>136</v>
      </c>
      <c r="D103" s="157" t="s">
        <v>140</v>
      </c>
      <c r="E103" s="157" t="s">
        <v>99</v>
      </c>
      <c r="F103" s="5">
        <v>31.9</v>
      </c>
      <c r="G103" s="128">
        <f t="shared" si="9"/>
        <v>51.338073600000001</v>
      </c>
      <c r="H103" s="243" t="s">
        <v>15</v>
      </c>
      <c r="I103" s="243" t="s">
        <v>147</v>
      </c>
      <c r="J103" s="176" t="s">
        <v>3</v>
      </c>
      <c r="K103" s="243" t="s">
        <v>17</v>
      </c>
      <c r="L103" s="243" t="s">
        <v>17</v>
      </c>
      <c r="M103" s="176" t="s">
        <v>3</v>
      </c>
      <c r="N103" s="115" t="s">
        <v>337</v>
      </c>
    </row>
    <row r="104" spans="1:14" ht="20.100000000000001" customHeight="1" thickTop="1" thickBot="1">
      <c r="A104" s="176" t="s">
        <v>338</v>
      </c>
      <c r="B104" s="10"/>
      <c r="C104" s="10"/>
      <c r="D104" s="12"/>
      <c r="E104" s="12" t="s">
        <v>323</v>
      </c>
      <c r="F104" s="17">
        <f>SUM(F96:F103)</f>
        <v>469.3</v>
      </c>
      <c r="G104" s="118">
        <f t="shared" si="9"/>
        <v>755.26513920000002</v>
      </c>
      <c r="H104" s="176"/>
      <c r="I104" s="176"/>
      <c r="J104" s="176"/>
      <c r="K104" s="176"/>
      <c r="L104" s="176"/>
      <c r="M104" s="176"/>
      <c r="N104" s="15"/>
    </row>
    <row r="105" spans="1:14" ht="20.100000000000001" customHeight="1" thickTop="1">
      <c r="A105" s="255" t="s">
        <v>340</v>
      </c>
      <c r="B105" s="192" t="s">
        <v>339</v>
      </c>
      <c r="C105" s="194" t="s">
        <v>148</v>
      </c>
      <c r="D105" s="137" t="s">
        <v>255</v>
      </c>
      <c r="E105" s="137" t="s">
        <v>256</v>
      </c>
      <c r="F105" s="71">
        <f>G105/1.609</f>
        <v>8.7010565568676199</v>
      </c>
      <c r="G105" s="72">
        <v>14</v>
      </c>
      <c r="H105" s="73" t="s">
        <v>15</v>
      </c>
      <c r="I105" s="74">
        <v>1</v>
      </c>
      <c r="J105" s="75"/>
      <c r="K105" s="76" t="s">
        <v>17</v>
      </c>
      <c r="L105" s="75"/>
      <c r="M105" s="72" t="s">
        <v>295</v>
      </c>
      <c r="N105" s="77" t="s">
        <v>257</v>
      </c>
    </row>
    <row r="106" spans="1:14" ht="20.100000000000001" customHeight="1">
      <c r="A106" s="256"/>
      <c r="B106" s="193"/>
      <c r="C106" s="195"/>
      <c r="D106" s="137" t="s">
        <v>256</v>
      </c>
      <c r="E106" s="137" t="s">
        <v>258</v>
      </c>
      <c r="F106" s="71">
        <f t="shared" ref="F106:F113" si="10">G106/1.609</f>
        <v>0.37290242386575512</v>
      </c>
      <c r="G106" s="72">
        <v>0.6</v>
      </c>
      <c r="H106" s="73" t="s">
        <v>26</v>
      </c>
      <c r="I106" s="74">
        <v>1</v>
      </c>
      <c r="J106" s="75"/>
      <c r="K106" s="76"/>
      <c r="L106" s="75"/>
      <c r="M106" s="72"/>
      <c r="N106" s="77" t="s">
        <v>259</v>
      </c>
    </row>
    <row r="107" spans="1:14" ht="20.100000000000001" customHeight="1">
      <c r="A107" s="256"/>
      <c r="B107" s="193"/>
      <c r="C107" s="195"/>
      <c r="D107" s="191" t="s">
        <v>258</v>
      </c>
      <c r="E107" s="196" t="s">
        <v>260</v>
      </c>
      <c r="F107" s="178">
        <f t="shared" si="10"/>
        <v>4.8477315102548166</v>
      </c>
      <c r="G107" s="184">
        <v>7.8</v>
      </c>
      <c r="H107" s="187" t="s">
        <v>15</v>
      </c>
      <c r="I107" s="74">
        <v>1</v>
      </c>
      <c r="J107" s="75"/>
      <c r="K107" s="76" t="s">
        <v>17</v>
      </c>
      <c r="L107" s="75" t="s">
        <v>17</v>
      </c>
      <c r="M107" s="72"/>
      <c r="N107" s="77" t="s">
        <v>261</v>
      </c>
    </row>
    <row r="108" spans="1:14" ht="20.100000000000001" customHeight="1">
      <c r="A108" s="256"/>
      <c r="B108" s="193"/>
      <c r="C108" s="195"/>
      <c r="D108" s="191"/>
      <c r="E108" s="196"/>
      <c r="F108" s="179"/>
      <c r="G108" s="185"/>
      <c r="H108" s="188"/>
      <c r="I108" s="74">
        <v>1</v>
      </c>
      <c r="J108" s="75"/>
      <c r="K108" s="76" t="s">
        <v>17</v>
      </c>
      <c r="L108" s="75" t="s">
        <v>17</v>
      </c>
      <c r="M108" s="72"/>
      <c r="N108" s="77" t="s">
        <v>262</v>
      </c>
    </row>
    <row r="109" spans="1:14" ht="20.100000000000001" customHeight="1">
      <c r="A109" s="256"/>
      <c r="B109" s="193"/>
      <c r="C109" s="195"/>
      <c r="D109" s="191"/>
      <c r="E109" s="196"/>
      <c r="F109" s="180"/>
      <c r="G109" s="186"/>
      <c r="H109" s="189"/>
      <c r="I109" s="74">
        <v>1</v>
      </c>
      <c r="J109" s="75"/>
      <c r="K109" s="76" t="s">
        <v>17</v>
      </c>
      <c r="L109" s="75"/>
      <c r="M109" s="72" t="s">
        <v>295</v>
      </c>
      <c r="N109" s="77" t="s">
        <v>263</v>
      </c>
    </row>
    <row r="110" spans="1:14" ht="20.100000000000001" customHeight="1">
      <c r="A110" s="256"/>
      <c r="B110" s="193"/>
      <c r="C110" s="195"/>
      <c r="D110" s="137" t="s">
        <v>260</v>
      </c>
      <c r="E110" s="137" t="s">
        <v>264</v>
      </c>
      <c r="F110" s="71">
        <f t="shared" si="10"/>
        <v>7.1472964574269735</v>
      </c>
      <c r="G110" s="72">
        <v>11.5</v>
      </c>
      <c r="H110" s="73" t="s">
        <v>26</v>
      </c>
      <c r="I110" s="74">
        <v>1</v>
      </c>
      <c r="J110" s="75"/>
      <c r="K110" s="76"/>
      <c r="L110" s="75"/>
      <c r="M110" s="72"/>
      <c r="N110" s="77" t="s">
        <v>259</v>
      </c>
    </row>
    <row r="111" spans="1:14" ht="20.100000000000001" customHeight="1">
      <c r="A111" s="256"/>
      <c r="B111" s="193"/>
      <c r="C111" s="195"/>
      <c r="D111" s="137" t="s">
        <v>264</v>
      </c>
      <c r="E111" s="137" t="s">
        <v>265</v>
      </c>
      <c r="F111" s="71">
        <f t="shared" si="10"/>
        <v>8.3281541330018651</v>
      </c>
      <c r="G111" s="72">
        <v>13.4</v>
      </c>
      <c r="H111" s="73" t="s">
        <v>15</v>
      </c>
      <c r="I111" s="74">
        <v>1</v>
      </c>
      <c r="J111" s="75"/>
      <c r="K111" s="76" t="s">
        <v>17</v>
      </c>
      <c r="L111" s="75" t="s">
        <v>17</v>
      </c>
      <c r="M111" s="72"/>
      <c r="N111" s="77" t="s">
        <v>266</v>
      </c>
    </row>
    <row r="112" spans="1:14" ht="20.100000000000001" customHeight="1">
      <c r="A112" s="256"/>
      <c r="B112" s="193"/>
      <c r="C112" s="195"/>
      <c r="D112" s="137" t="s">
        <v>265</v>
      </c>
      <c r="E112" s="137" t="s">
        <v>267</v>
      </c>
      <c r="F112" s="71">
        <f t="shared" si="10"/>
        <v>6.1528899937849602</v>
      </c>
      <c r="G112" s="72">
        <v>9.9</v>
      </c>
      <c r="H112" s="73" t="s">
        <v>26</v>
      </c>
      <c r="I112" s="74">
        <v>1</v>
      </c>
      <c r="J112" s="75" t="s">
        <v>149</v>
      </c>
      <c r="K112" s="76"/>
      <c r="L112" s="75"/>
      <c r="M112" s="72" t="s">
        <v>296</v>
      </c>
      <c r="N112" s="77" t="s">
        <v>268</v>
      </c>
    </row>
    <row r="113" spans="1:14" ht="20.100000000000001" customHeight="1">
      <c r="A113" s="256"/>
      <c r="B113" s="193"/>
      <c r="C113" s="195"/>
      <c r="D113" s="190" t="s">
        <v>269</v>
      </c>
      <c r="E113" s="190" t="s">
        <v>270</v>
      </c>
      <c r="F113" s="173">
        <f t="shared" si="10"/>
        <v>31.758856432566812</v>
      </c>
      <c r="G113" s="173">
        <v>51.1</v>
      </c>
      <c r="H113" s="191" t="s">
        <v>15</v>
      </c>
      <c r="I113" s="140">
        <v>1</v>
      </c>
      <c r="J113" s="191" t="s">
        <v>271</v>
      </c>
      <c r="K113" s="191"/>
      <c r="L113" s="191"/>
      <c r="M113" s="137" t="s">
        <v>297</v>
      </c>
      <c r="N113" s="79" t="s">
        <v>272</v>
      </c>
    </row>
    <row r="114" spans="1:14" ht="20.100000000000001" customHeight="1">
      <c r="A114" s="256"/>
      <c r="B114" s="193"/>
      <c r="C114" s="195"/>
      <c r="D114" s="190"/>
      <c r="E114" s="190"/>
      <c r="F114" s="174"/>
      <c r="G114" s="174"/>
      <c r="H114" s="191"/>
      <c r="I114" s="140">
        <v>1</v>
      </c>
      <c r="J114" s="191" t="s">
        <v>149</v>
      </c>
      <c r="K114" s="191"/>
      <c r="L114" s="191"/>
      <c r="M114" s="137" t="s">
        <v>298</v>
      </c>
      <c r="N114" s="78" t="s">
        <v>273</v>
      </c>
    </row>
    <row r="115" spans="1:14" ht="20.100000000000001" customHeight="1">
      <c r="A115" s="257"/>
      <c r="B115" s="193"/>
      <c r="C115" s="195"/>
      <c r="D115" s="190"/>
      <c r="E115" s="190"/>
      <c r="F115" s="175"/>
      <c r="G115" s="175"/>
      <c r="H115" s="191"/>
      <c r="I115" s="140">
        <v>1</v>
      </c>
      <c r="J115" s="191" t="s">
        <v>149</v>
      </c>
      <c r="K115" s="191"/>
      <c r="L115" s="191" t="s">
        <v>17</v>
      </c>
      <c r="M115" s="137"/>
      <c r="N115" s="71" t="s">
        <v>274</v>
      </c>
    </row>
    <row r="116" spans="1:14" ht="20.100000000000001" customHeight="1" thickBot="1">
      <c r="A116" s="176" t="s">
        <v>340</v>
      </c>
      <c r="B116" s="176"/>
      <c r="C116" s="176"/>
      <c r="D116" s="148"/>
      <c r="E116" s="193" t="s">
        <v>323</v>
      </c>
      <c r="F116" s="25">
        <f>SUM(F105:F115)</f>
        <v>67.308887507768802</v>
      </c>
      <c r="G116" s="142">
        <f>SUM(F116*1.609344)</f>
        <v>108.32315425730268</v>
      </c>
      <c r="H116" s="141"/>
      <c r="I116" s="141"/>
      <c r="J116" s="141"/>
      <c r="K116" s="141"/>
      <c r="L116" s="141"/>
      <c r="M116" s="141"/>
      <c r="N116" s="176"/>
    </row>
    <row r="117" spans="1:14" ht="20.100000000000001" customHeight="1" thickTop="1">
      <c r="A117" s="255" t="s">
        <v>340</v>
      </c>
      <c r="B117" s="169" t="s">
        <v>150</v>
      </c>
      <c r="C117" s="171" t="s">
        <v>148</v>
      </c>
      <c r="D117" s="143" t="s">
        <v>275</v>
      </c>
      <c r="E117" s="143" t="s">
        <v>276</v>
      </c>
      <c r="F117" s="80">
        <f t="shared" ref="F117:F122" si="11">G117/1.609</f>
        <v>5.7178371659415781</v>
      </c>
      <c r="G117" s="81">
        <v>9.1999999999999993</v>
      </c>
      <c r="H117" s="164" t="s">
        <v>15</v>
      </c>
      <c r="I117" s="95">
        <v>2</v>
      </c>
      <c r="J117" s="96" t="s">
        <v>151</v>
      </c>
      <c r="K117" s="92"/>
      <c r="L117" s="80"/>
      <c r="M117" s="82" t="s">
        <v>296</v>
      </c>
      <c r="N117" s="83" t="s">
        <v>277</v>
      </c>
    </row>
    <row r="118" spans="1:14" ht="20.100000000000001" customHeight="1">
      <c r="A118" s="256"/>
      <c r="B118" s="170"/>
      <c r="C118" s="172"/>
      <c r="D118" s="143" t="s">
        <v>276</v>
      </c>
      <c r="E118" s="143" t="s">
        <v>288</v>
      </c>
      <c r="F118" s="80">
        <f t="shared" si="11"/>
        <v>1.5537600994406464</v>
      </c>
      <c r="G118" s="85">
        <v>2.5</v>
      </c>
      <c r="H118" s="86" t="s">
        <v>26</v>
      </c>
      <c r="I118" s="87">
        <v>2</v>
      </c>
      <c r="J118" s="88"/>
      <c r="K118" s="89"/>
      <c r="L118" s="84"/>
      <c r="M118" s="90"/>
      <c r="N118" s="79" t="s">
        <v>259</v>
      </c>
    </row>
    <row r="119" spans="1:14" ht="20.100000000000001" customHeight="1">
      <c r="A119" s="256"/>
      <c r="B119" s="170"/>
      <c r="C119" s="172"/>
      <c r="D119" s="177" t="s">
        <v>288</v>
      </c>
      <c r="E119" s="177" t="s">
        <v>278</v>
      </c>
      <c r="F119" s="165">
        <f t="shared" si="11"/>
        <v>11.373523927905532</v>
      </c>
      <c r="G119" s="167">
        <v>18.3</v>
      </c>
      <c r="H119" s="162" t="s">
        <v>15</v>
      </c>
      <c r="I119" s="87">
        <v>2</v>
      </c>
      <c r="J119" s="88" t="s">
        <v>100</v>
      </c>
      <c r="K119" s="89"/>
      <c r="L119" s="88" t="s">
        <v>17</v>
      </c>
      <c r="M119" s="91"/>
      <c r="N119" s="79" t="s">
        <v>279</v>
      </c>
    </row>
    <row r="120" spans="1:14" ht="20.100000000000001" customHeight="1">
      <c r="A120" s="256"/>
      <c r="B120" s="170"/>
      <c r="C120" s="172"/>
      <c r="D120" s="177"/>
      <c r="E120" s="177"/>
      <c r="F120" s="166"/>
      <c r="G120" s="168"/>
      <c r="H120" s="164"/>
      <c r="I120" s="87">
        <v>2</v>
      </c>
      <c r="J120" s="88"/>
      <c r="K120" s="89" t="s">
        <v>17</v>
      </c>
      <c r="L120" s="84"/>
      <c r="M120" s="91" t="s">
        <v>296</v>
      </c>
      <c r="N120" s="79" t="s">
        <v>280</v>
      </c>
    </row>
    <row r="121" spans="1:14" ht="20.100000000000001" customHeight="1">
      <c r="A121" s="256"/>
      <c r="B121" s="170"/>
      <c r="C121" s="172"/>
      <c r="D121" s="143" t="s">
        <v>278</v>
      </c>
      <c r="E121" s="143" t="s">
        <v>281</v>
      </c>
      <c r="F121" s="80">
        <f t="shared" si="11"/>
        <v>1.1808576755748912</v>
      </c>
      <c r="G121" s="85">
        <v>1.9</v>
      </c>
      <c r="H121" s="86" t="s">
        <v>26</v>
      </c>
      <c r="I121" s="87">
        <v>2</v>
      </c>
      <c r="J121" s="88"/>
      <c r="K121" s="89"/>
      <c r="L121" s="84"/>
      <c r="M121" s="91"/>
      <c r="N121" s="79" t="s">
        <v>259</v>
      </c>
    </row>
    <row r="122" spans="1:14" ht="20.100000000000001" customHeight="1">
      <c r="A122" s="256"/>
      <c r="B122" s="170"/>
      <c r="C122" s="172"/>
      <c r="D122" s="177" t="s">
        <v>281</v>
      </c>
      <c r="E122" s="177" t="s">
        <v>282</v>
      </c>
      <c r="F122" s="178">
        <f t="shared" si="11"/>
        <v>30.45369794903667</v>
      </c>
      <c r="G122" s="181">
        <v>49</v>
      </c>
      <c r="H122" s="162" t="s">
        <v>15</v>
      </c>
      <c r="I122" s="87">
        <v>2</v>
      </c>
      <c r="J122" s="88" t="s">
        <v>100</v>
      </c>
      <c r="K122" s="89"/>
      <c r="L122" s="84"/>
      <c r="M122" s="72" t="s">
        <v>296</v>
      </c>
      <c r="N122" s="79" t="s">
        <v>283</v>
      </c>
    </row>
    <row r="123" spans="1:14" ht="20.100000000000001" customHeight="1">
      <c r="A123" s="256"/>
      <c r="B123" s="170"/>
      <c r="C123" s="172"/>
      <c r="D123" s="177"/>
      <c r="E123" s="177"/>
      <c r="F123" s="179"/>
      <c r="G123" s="182"/>
      <c r="H123" s="163"/>
      <c r="I123" s="87">
        <v>2</v>
      </c>
      <c r="J123" s="88" t="s">
        <v>151</v>
      </c>
      <c r="K123" s="89"/>
      <c r="L123" s="84"/>
      <c r="M123" s="72" t="s">
        <v>299</v>
      </c>
      <c r="N123" s="79" t="s">
        <v>284</v>
      </c>
    </row>
    <row r="124" spans="1:14" ht="20.100000000000001" customHeight="1">
      <c r="A124" s="256"/>
      <c r="B124" s="170"/>
      <c r="C124" s="172"/>
      <c r="D124" s="177"/>
      <c r="E124" s="177"/>
      <c r="F124" s="179"/>
      <c r="G124" s="182"/>
      <c r="H124" s="163"/>
      <c r="I124" s="87">
        <v>2</v>
      </c>
      <c r="J124" s="88" t="s">
        <v>100</v>
      </c>
      <c r="K124" s="89"/>
      <c r="L124" s="84"/>
      <c r="M124" s="93" t="s">
        <v>299</v>
      </c>
      <c r="N124" s="79" t="s">
        <v>285</v>
      </c>
    </row>
    <row r="125" spans="1:14" ht="20.100000000000001" customHeight="1">
      <c r="A125" s="256"/>
      <c r="B125" s="170"/>
      <c r="C125" s="172"/>
      <c r="D125" s="177"/>
      <c r="E125" s="177"/>
      <c r="F125" s="180"/>
      <c r="G125" s="183"/>
      <c r="H125" s="164"/>
      <c r="I125" s="87">
        <v>2</v>
      </c>
      <c r="J125" s="88" t="s">
        <v>151</v>
      </c>
      <c r="K125" s="89"/>
      <c r="L125" s="84"/>
      <c r="M125" s="94" t="s">
        <v>300</v>
      </c>
      <c r="N125" s="79" t="s">
        <v>286</v>
      </c>
    </row>
    <row r="126" spans="1:14" ht="20.100000000000001" customHeight="1">
      <c r="A126" s="257"/>
      <c r="B126" s="170"/>
      <c r="C126" s="172"/>
      <c r="D126" s="153" t="s">
        <v>282</v>
      </c>
      <c r="E126" s="143" t="s">
        <v>287</v>
      </c>
      <c r="F126" s="84">
        <v>1.7</v>
      </c>
      <c r="G126" s="143">
        <v>2.8</v>
      </c>
      <c r="H126" s="144" t="s">
        <v>15</v>
      </c>
      <c r="I126" s="145">
        <v>1</v>
      </c>
      <c r="J126" s="144"/>
      <c r="K126" s="144"/>
      <c r="L126" s="143"/>
      <c r="M126" s="143"/>
      <c r="N126" s="137" t="s">
        <v>259</v>
      </c>
    </row>
    <row r="127" spans="1:14" ht="20.100000000000001" customHeight="1">
      <c r="A127" s="176" t="s">
        <v>340</v>
      </c>
      <c r="B127" s="176"/>
      <c r="C127" s="176"/>
      <c r="D127" s="176"/>
      <c r="E127" s="124" t="s">
        <v>326</v>
      </c>
      <c r="F127" s="146">
        <f>SUM(F117:F126)</f>
        <v>51.979676817899318</v>
      </c>
      <c r="G127" s="133">
        <f>SUM(F127*1.609344)</f>
        <v>83.653181008825371</v>
      </c>
      <c r="H127" s="176"/>
      <c r="I127" s="176"/>
      <c r="J127" s="176"/>
      <c r="K127" s="176"/>
      <c r="L127" s="176"/>
      <c r="M127" s="176"/>
      <c r="N127" s="176"/>
    </row>
    <row r="128" spans="1:14" ht="20.100000000000001" customHeight="1">
      <c r="A128" s="159" t="s">
        <v>340</v>
      </c>
      <c r="B128" s="159" t="s">
        <v>152</v>
      </c>
      <c r="C128" s="160" t="s">
        <v>148</v>
      </c>
      <c r="D128" s="139" t="s">
        <v>154</v>
      </c>
      <c r="E128" s="137" t="s">
        <v>289</v>
      </c>
      <c r="F128" s="147">
        <f>G128/1.609</f>
        <v>3.4182722187694221</v>
      </c>
      <c r="G128" s="98">
        <v>5.5</v>
      </c>
      <c r="H128" s="99" t="s">
        <v>15</v>
      </c>
      <c r="I128" s="100">
        <v>3</v>
      </c>
      <c r="J128" s="97"/>
      <c r="K128" s="101"/>
      <c r="L128" s="102"/>
      <c r="M128" s="103"/>
      <c r="N128" s="104" t="s">
        <v>259</v>
      </c>
    </row>
    <row r="129" spans="1:14" ht="20.100000000000001" customHeight="1">
      <c r="A129" s="159"/>
      <c r="B129" s="159"/>
      <c r="C129" s="160"/>
      <c r="D129" s="137" t="s">
        <v>289</v>
      </c>
      <c r="E129" s="137" t="s">
        <v>290</v>
      </c>
      <c r="F129" s="147">
        <f>G129/1.609</f>
        <v>4.6612802983219392</v>
      </c>
      <c r="G129" s="98">
        <v>7.5</v>
      </c>
      <c r="H129" s="99" t="s">
        <v>26</v>
      </c>
      <c r="I129" s="100">
        <v>3</v>
      </c>
      <c r="J129" s="97"/>
      <c r="K129" s="101" t="s">
        <v>17</v>
      </c>
      <c r="L129" s="102" t="s">
        <v>17</v>
      </c>
      <c r="M129" s="98"/>
      <c r="N129" s="105" t="s">
        <v>291</v>
      </c>
    </row>
    <row r="130" spans="1:14" ht="20.100000000000001" customHeight="1">
      <c r="A130" s="159"/>
      <c r="B130" s="159"/>
      <c r="C130" s="160"/>
      <c r="D130" s="137" t="s">
        <v>290</v>
      </c>
      <c r="E130" s="137" t="s">
        <v>292</v>
      </c>
      <c r="F130" s="147">
        <f>G130/1.609</f>
        <v>2.3617153511497824</v>
      </c>
      <c r="G130" s="98">
        <v>3.8</v>
      </c>
      <c r="H130" s="99" t="s">
        <v>15</v>
      </c>
      <c r="I130" s="100">
        <v>3</v>
      </c>
      <c r="J130" s="97"/>
      <c r="K130" s="101"/>
      <c r="L130" s="102"/>
      <c r="M130" s="98"/>
      <c r="N130" s="105" t="s">
        <v>259</v>
      </c>
    </row>
    <row r="131" spans="1:14" ht="20.100000000000001" customHeight="1">
      <c r="A131" s="159"/>
      <c r="B131" s="159"/>
      <c r="C131" s="160"/>
      <c r="D131" s="137" t="s">
        <v>292</v>
      </c>
      <c r="E131" s="137" t="s">
        <v>293</v>
      </c>
      <c r="F131" s="147">
        <f>G131/1.609</f>
        <v>2.6103169670602862</v>
      </c>
      <c r="G131" s="98">
        <v>4.2</v>
      </c>
      <c r="H131" s="151" t="s">
        <v>26</v>
      </c>
      <c r="I131" s="106">
        <v>3</v>
      </c>
      <c r="J131" s="107"/>
      <c r="K131" s="152"/>
      <c r="L131" s="108"/>
      <c r="M131" s="109"/>
      <c r="N131" s="110" t="s">
        <v>259</v>
      </c>
    </row>
    <row r="132" spans="1:14" ht="20.100000000000001" customHeight="1" thickBot="1">
      <c r="A132" s="159"/>
      <c r="B132" s="159"/>
      <c r="C132" s="160"/>
      <c r="D132" s="138" t="s">
        <v>293</v>
      </c>
      <c r="E132" s="138" t="s">
        <v>153</v>
      </c>
      <c r="F132" s="147">
        <f>G132/1.609</f>
        <v>7.9552517091361095</v>
      </c>
      <c r="G132" s="149">
        <v>12.8</v>
      </c>
      <c r="H132" s="191" t="s">
        <v>15</v>
      </c>
      <c r="I132" s="140">
        <v>3</v>
      </c>
      <c r="J132" s="137"/>
      <c r="K132" s="191" t="s">
        <v>17</v>
      </c>
      <c r="L132" s="191" t="s">
        <v>17</v>
      </c>
      <c r="M132" s="137"/>
      <c r="N132" s="137" t="s">
        <v>294</v>
      </c>
    </row>
    <row r="133" spans="1:14" ht="20.100000000000001" customHeight="1" thickTop="1">
      <c r="A133" s="176" t="s">
        <v>340</v>
      </c>
      <c r="B133" s="176"/>
      <c r="C133" s="176"/>
      <c r="D133" s="176"/>
      <c r="E133" s="176" t="s">
        <v>326</v>
      </c>
      <c r="F133" s="154">
        <f>SUM(F128:F132)</f>
        <v>21.00683654443754</v>
      </c>
      <c r="G133" s="150">
        <f>SUM(F133*1.609344)</f>
        <v>33.807226351771291</v>
      </c>
      <c r="H133" s="176"/>
      <c r="I133" s="176"/>
      <c r="J133" s="176"/>
      <c r="K133" s="176"/>
      <c r="L133" s="176"/>
      <c r="M133" s="176"/>
      <c r="N133" s="176"/>
    </row>
    <row r="134" spans="1:14" ht="20.100000000000001" customHeight="1">
      <c r="A134" s="3" t="s">
        <v>341</v>
      </c>
      <c r="B134" s="3" t="s">
        <v>155</v>
      </c>
      <c r="C134" s="3" t="s">
        <v>156</v>
      </c>
      <c r="D134" s="20" t="s">
        <v>157</v>
      </c>
      <c r="E134" s="19" t="s">
        <v>158</v>
      </c>
      <c r="F134" s="20">
        <v>16</v>
      </c>
      <c r="G134" s="22">
        <f>SUM(F134*1.609344)</f>
        <v>25.749504000000002</v>
      </c>
      <c r="H134" s="232" t="s">
        <v>26</v>
      </c>
      <c r="I134" s="232" t="s">
        <v>159</v>
      </c>
      <c r="J134" s="223" t="s">
        <v>18</v>
      </c>
      <c r="K134" s="221" t="s">
        <v>17</v>
      </c>
      <c r="L134" s="111" t="s">
        <v>18</v>
      </c>
      <c r="M134" s="176" t="s">
        <v>160</v>
      </c>
      <c r="N134" s="9"/>
    </row>
    <row r="135" spans="1:14" ht="20.100000000000001" customHeight="1">
      <c r="A135" s="258" t="s">
        <v>342</v>
      </c>
      <c r="B135" s="158" t="s">
        <v>161</v>
      </c>
      <c r="C135" s="260" t="s">
        <v>343</v>
      </c>
      <c r="D135" s="262" t="s">
        <v>162</v>
      </c>
      <c r="E135" s="262" t="s">
        <v>163</v>
      </c>
      <c r="F135" s="23">
        <v>68.8</v>
      </c>
      <c r="G135" s="22">
        <f>SUM(F135*1.609344)</f>
        <v>110.7228672</v>
      </c>
      <c r="H135" s="231" t="s">
        <v>26</v>
      </c>
      <c r="I135" s="231" t="s">
        <v>164</v>
      </c>
      <c r="J135" s="8" t="s">
        <v>3</v>
      </c>
      <c r="K135" s="240" t="s">
        <v>17</v>
      </c>
      <c r="L135" s="195" t="s">
        <v>18</v>
      </c>
      <c r="M135" s="157" t="s">
        <v>178</v>
      </c>
      <c r="N135" s="193"/>
    </row>
    <row r="136" spans="1:14" ht="20.100000000000001" customHeight="1">
      <c r="A136" s="259"/>
      <c r="B136" s="205"/>
      <c r="C136" s="261"/>
      <c r="D136" s="259"/>
      <c r="E136" s="259"/>
      <c r="F136" s="5">
        <v>18</v>
      </c>
      <c r="G136" s="128">
        <f>SUM(F136*1.609344)</f>
        <v>28.968192000000002</v>
      </c>
      <c r="H136" s="155" t="s">
        <v>15</v>
      </c>
      <c r="I136" s="155" t="s">
        <v>164</v>
      </c>
      <c r="J136" s="156" t="s">
        <v>3</v>
      </c>
      <c r="K136" s="155" t="s">
        <v>17</v>
      </c>
      <c r="L136" s="155"/>
      <c r="M136" s="156" t="s">
        <v>178</v>
      </c>
      <c r="N136" s="156" t="s">
        <v>216</v>
      </c>
    </row>
    <row r="137" spans="1:14" ht="20.100000000000001" customHeight="1">
      <c r="A137" s="176" t="s">
        <v>342</v>
      </c>
      <c r="B137" s="176"/>
      <c r="C137" s="176"/>
      <c r="D137" s="176"/>
      <c r="E137" s="176" t="s">
        <v>326</v>
      </c>
      <c r="F137" s="133">
        <f>SUM(F135:F136)</f>
        <v>86.8</v>
      </c>
      <c r="G137" s="133">
        <f>SUM(F137*1.609344)</f>
        <v>139.69105920000001</v>
      </c>
      <c r="H137" s="176"/>
      <c r="I137" s="176"/>
      <c r="J137" s="176"/>
      <c r="K137" s="176"/>
      <c r="L137" s="176"/>
      <c r="M137" s="176"/>
      <c r="N137" s="176"/>
    </row>
    <row r="138" spans="1:14" ht="12" customHeight="1">
      <c r="B138" s="26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8"/>
    </row>
    <row r="139" spans="1:14" ht="12" customHeight="1">
      <c r="B139" s="39"/>
      <c r="C139" s="40" t="s">
        <v>165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1"/>
    </row>
    <row r="140" spans="1:14" ht="12" customHeight="1">
      <c r="B140" s="2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28"/>
    </row>
    <row r="141" spans="1:14" ht="12" customHeight="1">
      <c r="B141" s="26"/>
      <c r="C141" s="7"/>
      <c r="D141" s="40" t="s">
        <v>166</v>
      </c>
      <c r="E141" s="40"/>
      <c r="G141" s="7"/>
      <c r="H141" s="7" t="s">
        <v>167</v>
      </c>
      <c r="I141" s="7"/>
      <c r="J141" s="7"/>
      <c r="K141" s="7" t="s">
        <v>168</v>
      </c>
      <c r="L141" s="7"/>
      <c r="M141" s="29"/>
      <c r="N141" s="28"/>
    </row>
    <row r="142" spans="1:14" ht="12" customHeight="1">
      <c r="B142" s="26"/>
      <c r="C142" s="46" t="s">
        <v>169</v>
      </c>
      <c r="D142" s="45" t="s">
        <v>170</v>
      </c>
      <c r="E142" s="46" t="s">
        <v>171</v>
      </c>
      <c r="G142" s="29"/>
      <c r="H142" s="45" t="s">
        <v>172</v>
      </c>
      <c r="I142" s="7" t="s">
        <v>173</v>
      </c>
      <c r="J142" s="7"/>
      <c r="K142" s="45" t="s">
        <v>170</v>
      </c>
      <c r="M142" s="46" t="s">
        <v>171</v>
      </c>
      <c r="N142" s="28"/>
    </row>
    <row r="143" spans="1:14" ht="12" customHeight="1">
      <c r="B143" s="26"/>
      <c r="C143" s="7"/>
      <c r="D143" s="7"/>
      <c r="E143" s="7"/>
      <c r="G143" s="29"/>
      <c r="H143" s="7"/>
      <c r="I143" s="29"/>
      <c r="J143" s="29"/>
      <c r="K143" s="29"/>
      <c r="L143" s="7"/>
      <c r="M143" s="7"/>
      <c r="N143" s="28"/>
    </row>
    <row r="144" spans="1:14" ht="12" customHeight="1">
      <c r="B144" s="26"/>
      <c r="C144" s="46" t="s">
        <v>26</v>
      </c>
      <c r="D144" s="6">
        <v>1892.4</v>
      </c>
      <c r="E144" s="2">
        <f>SUM(D144*1.609344)</f>
        <v>3045.5225856000002</v>
      </c>
      <c r="F144" s="1"/>
      <c r="G144" s="30"/>
      <c r="H144" s="6">
        <v>1.8</v>
      </c>
      <c r="I144" s="6">
        <f>H144*1.609344</f>
        <v>2.8968192000000004</v>
      </c>
      <c r="J144" s="6"/>
      <c r="K144" s="6">
        <f>D144-H144</f>
        <v>1890.6000000000001</v>
      </c>
      <c r="L144" s="1"/>
      <c r="M144" s="2">
        <f>K144*1.609344</f>
        <v>3042.6257664000004</v>
      </c>
      <c r="N144" s="27"/>
    </row>
    <row r="145" spans="2:14" ht="12" customHeight="1">
      <c r="B145" s="26"/>
      <c r="C145" s="7"/>
      <c r="D145" s="6"/>
      <c r="E145" s="2"/>
      <c r="F145" s="1"/>
      <c r="G145" s="30"/>
      <c r="H145" s="6"/>
      <c r="I145" s="6"/>
      <c r="J145" s="6"/>
      <c r="K145" s="6"/>
      <c r="L145" s="1"/>
      <c r="M145" s="2"/>
      <c r="N145" s="27"/>
    </row>
    <row r="146" spans="2:14" ht="12" customHeight="1">
      <c r="B146" s="26"/>
      <c r="C146" s="46" t="s">
        <v>15</v>
      </c>
      <c r="D146" s="6">
        <v>984.8</v>
      </c>
      <c r="E146" s="2">
        <f>SUM(D146*1.609344)</f>
        <v>1584.8819712</v>
      </c>
      <c r="F146" s="1"/>
      <c r="G146" s="30"/>
      <c r="H146" s="6">
        <v>80.099999999999994</v>
      </c>
      <c r="I146" s="6">
        <f>H146*1.609344</f>
        <v>128.90845440000001</v>
      </c>
      <c r="J146" s="6"/>
      <c r="K146" s="6">
        <f>D146-H146</f>
        <v>904.69999999999993</v>
      </c>
      <c r="L146" s="1"/>
      <c r="M146" s="2">
        <f>K146*1.609344</f>
        <v>1455.9735168</v>
      </c>
      <c r="N146" s="27"/>
    </row>
    <row r="147" spans="2:14" ht="12" customHeight="1">
      <c r="B147" s="26"/>
      <c r="C147" s="7"/>
      <c r="D147" s="6"/>
      <c r="E147" s="2"/>
      <c r="F147" s="1"/>
      <c r="G147" s="30"/>
      <c r="H147" s="6"/>
      <c r="I147" s="6"/>
      <c r="J147" s="6"/>
      <c r="K147" s="6"/>
      <c r="L147" s="1"/>
      <c r="M147" s="2"/>
      <c r="N147" s="27"/>
    </row>
    <row r="148" spans="2:14" ht="12" customHeight="1">
      <c r="B148" s="26"/>
      <c r="C148" s="46" t="s">
        <v>174</v>
      </c>
      <c r="D148" s="6">
        <f>D146+D144</f>
        <v>2877.2</v>
      </c>
      <c r="E148" s="2">
        <f>SUM(D148*1.609344)</f>
        <v>4630.4045568000001</v>
      </c>
      <c r="F148" s="1"/>
      <c r="G148" s="30"/>
      <c r="H148" s="6">
        <f>H146+H144</f>
        <v>81.899999999999991</v>
      </c>
      <c r="I148" s="6">
        <f>I146+I144</f>
        <v>131.80527360000002</v>
      </c>
      <c r="J148" s="6"/>
      <c r="K148" s="6">
        <f>K146+K144</f>
        <v>2795.3</v>
      </c>
      <c r="L148" s="1"/>
      <c r="M148" s="2">
        <f>M146+M144</f>
        <v>4498.5992832000002</v>
      </c>
      <c r="N148" s="27"/>
    </row>
    <row r="149" spans="2:14" ht="12" customHeight="1">
      <c r="B149" s="31"/>
      <c r="C149" s="33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4"/>
    </row>
    <row r="150" spans="2:14" ht="13.8">
      <c r="B150" s="36" t="s">
        <v>175</v>
      </c>
      <c r="C150" s="37"/>
      <c r="D150" s="29"/>
      <c r="E150" s="29"/>
      <c r="F150" s="29"/>
      <c r="G150" s="29"/>
      <c r="H150" s="37" t="s">
        <v>180</v>
      </c>
      <c r="I150" s="29"/>
      <c r="J150" s="29"/>
      <c r="K150" s="29"/>
      <c r="L150" s="29"/>
      <c r="M150" s="29"/>
      <c r="N150" s="28"/>
    </row>
    <row r="151" spans="2:14" ht="13.8">
      <c r="B151" s="36" t="s">
        <v>176</v>
      </c>
      <c r="C151" s="37"/>
      <c r="D151" s="29"/>
      <c r="E151" s="29"/>
      <c r="F151" s="29"/>
      <c r="G151" s="29"/>
      <c r="H151" s="37"/>
      <c r="I151" s="29"/>
      <c r="J151" s="29"/>
      <c r="K151" s="29"/>
      <c r="L151" s="29"/>
      <c r="M151" s="29"/>
      <c r="N151" s="28"/>
    </row>
    <row r="152" spans="2:14" ht="13.8">
      <c r="B152" s="42" t="s">
        <v>177</v>
      </c>
      <c r="C152" s="33"/>
      <c r="D152" s="38"/>
      <c r="E152" s="33"/>
      <c r="F152" s="38"/>
      <c r="G152" s="38"/>
      <c r="H152" s="38"/>
      <c r="I152" s="38"/>
      <c r="J152" s="38"/>
      <c r="K152" s="38"/>
      <c r="L152" s="38"/>
      <c r="M152" s="38"/>
      <c r="N152" s="35"/>
    </row>
  </sheetData>
  <mergeCells count="25">
    <mergeCell ref="D4:D5"/>
    <mergeCell ref="E4:E5"/>
    <mergeCell ref="J3:K4"/>
    <mergeCell ref="L3:M4"/>
    <mergeCell ref="F3:G3"/>
    <mergeCell ref="D3:E3"/>
    <mergeCell ref="F4:F5"/>
    <mergeCell ref="G4:G5"/>
    <mergeCell ref="H3:H5"/>
    <mergeCell ref="I3:I5"/>
    <mergeCell ref="N3:N5"/>
    <mergeCell ref="A105:A115"/>
    <mergeCell ref="A117:A126"/>
    <mergeCell ref="A135:A136"/>
    <mergeCell ref="C135:C136"/>
    <mergeCell ref="D135:D136"/>
    <mergeCell ref="E135:E136"/>
    <mergeCell ref="A55:A56"/>
    <mergeCell ref="B55:B56"/>
    <mergeCell ref="C55:C56"/>
    <mergeCell ref="D55:D56"/>
    <mergeCell ref="E55:E56"/>
    <mergeCell ref="A3:A5"/>
    <mergeCell ref="B3:B5"/>
    <mergeCell ref="C3:C5"/>
  </mergeCells>
  <phoneticPr fontId="0" type="noConversion"/>
  <pageMargins left="0.75" right="0.5" top="0.75" bottom="0.75" header="0.5" footer="0.5"/>
  <pageSetup scale="39" fitToHeight="0" orientation="landscape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Interstate Toll Roads</vt:lpstr>
      <vt:lpstr>'Interstate Toll Roads'!Print_Area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Rozycki, Robert (FHWA)</cp:lastModifiedBy>
  <cp:lastPrinted>2023-09-20T17:37:14Z</cp:lastPrinted>
  <dcterms:created xsi:type="dcterms:W3CDTF">2023-09-18T18:47:31Z</dcterms:created>
  <dcterms:modified xsi:type="dcterms:W3CDTF">2023-09-20T17:37:24Z</dcterms:modified>
</cp:coreProperties>
</file>