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.Shields\Desktop\2025 - Regular\Request for Proposals\"/>
    </mc:Choice>
  </mc:AlternateContent>
  <xr:revisionPtr revIDLastSave="0" documentId="13_ncr:1_{4B265254-DB1D-4109-A6DB-A637FDFD3D26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Capital Improvements, Enhanceme" sheetId="1" r:id="rId1"/>
    <sheet name="CIP - Enhancement EXAMPLE" sheetId="4" r:id="rId2"/>
    <sheet name="Planning, transit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4" l="1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9" i="4" l="1"/>
  <c r="E31" i="4" s="1"/>
  <c r="E30" i="4" l="1"/>
  <c r="E32" i="4" s="1"/>
  <c r="E45" i="4" s="1"/>
  <c r="E41" i="4" l="1"/>
  <c r="E46" i="4"/>
  <c r="E37" i="4"/>
  <c r="E44" i="4"/>
  <c r="E39" i="4"/>
  <c r="E46" i="1" l="1"/>
  <c r="E45" i="1"/>
  <c r="E44" i="1"/>
  <c r="E15" i="2"/>
  <c r="E14" i="2"/>
  <c r="E13" i="2"/>
  <c r="E7" i="2"/>
  <c r="E8" i="2"/>
  <c r="E6" i="2"/>
  <c r="E5" i="2"/>
  <c r="E9" i="2" s="1"/>
  <c r="E5" i="1"/>
  <c r="E6" i="1"/>
  <c r="E35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7" i="1"/>
  <c r="E29" i="1" l="1"/>
  <c r="E31" i="1" s="1"/>
  <c r="E30" i="1" l="1"/>
  <c r="E32" i="1" s="1"/>
  <c r="E37" i="1" l="1"/>
  <c r="E39" i="1"/>
  <c r="E41" i="1"/>
</calcChain>
</file>

<file path=xl/sharedStrings.xml><?xml version="1.0" encoding="utf-8"?>
<sst xmlns="http://schemas.openxmlformats.org/spreadsheetml/2006/main" count="169" uniqueCount="60">
  <si>
    <t>Cost Estimate for Capital Improvements and Enhancement Projects</t>
  </si>
  <si>
    <t>Quantity</t>
  </si>
  <si>
    <t>Item</t>
  </si>
  <si>
    <t>Unit Price</t>
  </si>
  <si>
    <t>Unit</t>
  </si>
  <si>
    <t xml:space="preserve"> Total</t>
  </si>
  <si>
    <t>Cleaning and Grubbing</t>
  </si>
  <si>
    <t>Roadway Excavation</t>
  </si>
  <si>
    <t>Imported Borrow</t>
  </si>
  <si>
    <t>Sub-Excavation</t>
  </si>
  <si>
    <t>Water / Dust Abatement</t>
  </si>
  <si>
    <t>Recycled Asphalt (milling, pulverizing, ripping)</t>
  </si>
  <si>
    <t>Asphalt Concrete Pavement</t>
  </si>
  <si>
    <t>Aggregate Sub-Base</t>
  </si>
  <si>
    <t>Aggregate Base (may include stabilization)</t>
  </si>
  <si>
    <t>Major Culverts</t>
  </si>
  <si>
    <t>Minor Culverts</t>
  </si>
  <si>
    <t>Retaining Walls</t>
  </si>
  <si>
    <t>Riprap &amp; Slope Protection</t>
  </si>
  <si>
    <t>Revegetation</t>
  </si>
  <si>
    <t>Signing</t>
  </si>
  <si>
    <t>Pavement Marking</t>
  </si>
  <si>
    <t>Roadside Safety (barriers, guardrail)</t>
  </si>
  <si>
    <t>Bridges</t>
  </si>
  <si>
    <t>Traffic Control</t>
  </si>
  <si>
    <t>Utility Relocation</t>
  </si>
  <si>
    <t>Enhancement</t>
  </si>
  <si>
    <t>Acres</t>
  </si>
  <si>
    <t>Cubic Yards</t>
  </si>
  <si>
    <t>Gallons</t>
  </si>
  <si>
    <t>Square Yards</t>
  </si>
  <si>
    <t>Tons</t>
  </si>
  <si>
    <t>Each</t>
  </si>
  <si>
    <t>Square Feet</t>
  </si>
  <si>
    <t>Linear Feet</t>
  </si>
  <si>
    <t>Lump Sum</t>
  </si>
  <si>
    <t>Subtotal</t>
  </si>
  <si>
    <t>Total Estimate Construction Costs</t>
  </si>
  <si>
    <t>Estimated Right of Way</t>
  </si>
  <si>
    <t>Total Estimated Preliminary Engineering Costs</t>
  </si>
  <si>
    <t>Total Estimated Construction Engineering Costs</t>
  </si>
  <si>
    <t>Total Estimated Construction Modifications Costs</t>
  </si>
  <si>
    <r>
      <t xml:space="preserve">Source of </t>
    </r>
    <r>
      <rPr>
        <b/>
        <sz val="11"/>
        <color theme="1"/>
        <rFont val="Calibri"/>
        <family val="2"/>
        <scheme val="minor"/>
      </rPr>
      <t>Accurate</t>
    </r>
    <r>
      <rPr>
        <sz val="11"/>
        <color theme="1"/>
        <rFont val="Calibri"/>
        <family val="2"/>
        <scheme val="minor"/>
      </rPr>
      <t xml:space="preserve"> Price Information</t>
    </r>
  </si>
  <si>
    <r>
      <t xml:space="preserve">Mobilization (As percentage of Sub-Total) </t>
    </r>
    <r>
      <rPr>
        <sz val="11"/>
        <color theme="0" tint="-0.499984740745262"/>
        <rFont val="Calibri"/>
        <family val="2"/>
        <scheme val="minor"/>
      </rPr>
      <t>Typically 10%, input estimated percentage in decimal form. For example: 0.10</t>
    </r>
  </si>
  <si>
    <r>
      <t xml:space="preserve">Contingencies(As percentage of Sub-Total) </t>
    </r>
    <r>
      <rPr>
        <sz val="11"/>
        <color theme="0" tint="-0.499984740745262"/>
        <rFont val="Calibri"/>
        <family val="2"/>
        <scheme val="minor"/>
      </rPr>
      <t>Typically 30%, input estimated percentage in decimal form. For example: 0.30</t>
    </r>
  </si>
  <si>
    <r>
      <rPr>
        <b/>
        <sz val="11"/>
        <color theme="1"/>
        <rFont val="Calibri"/>
        <family val="2"/>
        <scheme val="minor"/>
      </rPr>
      <t xml:space="preserve">Estimated Stewardship and Oversight Costs for </t>
    </r>
    <r>
      <rPr>
        <b/>
        <sz val="11"/>
        <color rgb="FFFF0000"/>
        <rFont val="Calibri"/>
        <family val="2"/>
        <scheme val="minor"/>
      </rPr>
      <t xml:space="preserve">Partner Delivered Projects
</t>
    </r>
    <r>
      <rPr>
        <sz val="11"/>
        <rFont val="Calibri"/>
        <family val="2"/>
        <scheme val="minor"/>
      </rPr>
      <t xml:space="preserve">If proposing to </t>
    </r>
    <r>
      <rPr>
        <b/>
        <sz val="11"/>
        <rFont val="Calibri"/>
        <family val="2"/>
        <scheme val="minor"/>
      </rPr>
      <t>have WFLHD deliver</t>
    </r>
    <r>
      <rPr>
        <sz val="11"/>
        <rFont val="Calibri"/>
        <family val="2"/>
        <scheme val="minor"/>
      </rPr>
      <t xml:space="preserve"> the project, change to $0.00.</t>
    </r>
    <r>
      <rPr>
        <sz val="11"/>
        <color theme="1"/>
        <rFont val="Calibri"/>
        <family val="2"/>
        <scheme val="minor"/>
      </rPr>
      <t xml:space="preserve">
Pre-populated for WFLHD Stewardship and Oversight costs. Will vary depending on the proposed project.</t>
    </r>
  </si>
  <si>
    <r>
      <rPr>
        <b/>
        <sz val="11"/>
        <color theme="1"/>
        <rFont val="Calibri"/>
        <family val="2"/>
        <scheme val="minor"/>
      </rPr>
      <t xml:space="preserve">Estimate Scoping Costs for </t>
    </r>
    <r>
      <rPr>
        <b/>
        <sz val="11"/>
        <color rgb="FFFF0000"/>
        <rFont val="Calibri"/>
        <family val="2"/>
        <scheme val="minor"/>
      </rPr>
      <t>WFLHD Delivered Projects</t>
    </r>
    <r>
      <rPr>
        <sz val="11"/>
        <color theme="1"/>
        <rFont val="Calibri"/>
        <family val="2"/>
        <scheme val="minor"/>
      </rPr>
      <t xml:space="preserve">
If proposing to </t>
    </r>
    <r>
      <rPr>
        <b/>
        <sz val="11"/>
        <color rgb="FFFF0000"/>
        <rFont val="Calibri"/>
        <family val="2"/>
        <scheme val="minor"/>
      </rPr>
      <t>not</t>
    </r>
    <r>
      <rPr>
        <b/>
        <sz val="11"/>
        <color theme="1"/>
        <rFont val="Calibri"/>
        <family val="2"/>
        <scheme val="minor"/>
      </rPr>
      <t xml:space="preserve"> have WFLHD deliver</t>
    </r>
    <r>
      <rPr>
        <sz val="11"/>
        <color theme="1"/>
        <rFont val="Calibri"/>
        <family val="2"/>
        <scheme val="minor"/>
      </rPr>
      <t xml:space="preserve"> the project, change to $0.00.
Pre-populated for the typical construction project.  Will vary depending on the proposed project.</t>
    </r>
  </si>
  <si>
    <t>Contractor Surveying and Staking</t>
  </si>
  <si>
    <t>Contractor Testing and Quality Control</t>
  </si>
  <si>
    <t>Total Estimate Costs</t>
  </si>
  <si>
    <r>
      <rPr>
        <b/>
        <sz val="11"/>
        <color theme="1"/>
        <rFont val="Calibri"/>
        <family val="2"/>
        <scheme val="minor"/>
      </rPr>
      <t>Indirect Cost</t>
    </r>
    <r>
      <rPr>
        <sz val="11"/>
        <color theme="1"/>
        <rFont val="Calibri"/>
        <family val="2"/>
        <scheme val="minor"/>
      </rPr>
      <t xml:space="preserve">
(As a percent of the Total Project Costs)
</t>
    </r>
    <r>
      <rPr>
        <sz val="11"/>
        <color theme="0" tint="-0.499984740745262"/>
        <rFont val="Calibri"/>
        <family val="2"/>
        <scheme val="minor"/>
      </rPr>
      <t>Typically 15% for other Federal Agency delivery
Input percentage in decimal form.</t>
    </r>
  </si>
  <si>
    <r>
      <rPr>
        <b/>
        <sz val="11"/>
        <color theme="1"/>
        <rFont val="Calibri"/>
        <family val="2"/>
        <scheme val="minor"/>
      </rPr>
      <t>Indirect Cost Allocation Plan (ICAP)</t>
    </r>
    <r>
      <rPr>
        <sz val="11"/>
        <color theme="1"/>
        <rFont val="Calibri"/>
        <family val="2"/>
        <scheme val="minor"/>
      </rPr>
      <t xml:space="preserve">
(As a percent of the Total Project Costs)
</t>
    </r>
    <r>
      <rPr>
        <sz val="11"/>
        <color theme="0" tint="-0.499984740745262"/>
        <rFont val="Calibri"/>
        <family val="2"/>
        <scheme val="minor"/>
      </rPr>
      <t>Typically 6.5% for the ICAP rate for DOT&amp;PF delivery
Input percentage in decimal form.  For Example: .065</t>
    </r>
  </si>
  <si>
    <t>Total Project Cost (WFL Delivery)</t>
  </si>
  <si>
    <t>Total Project Cost (Other Federal Agency Delivery)</t>
  </si>
  <si>
    <t>Total Project Cost (DOT&amp;PF Delivery)</t>
  </si>
  <si>
    <r>
      <rPr>
        <b/>
        <sz val="11"/>
        <color theme="1"/>
        <rFont val="Calibri"/>
        <family val="2"/>
        <scheme val="minor"/>
      </rPr>
      <t>Estimated Preliminary Engineering Costs</t>
    </r>
    <r>
      <rPr>
        <sz val="11"/>
        <color theme="1"/>
        <rFont val="Calibri"/>
        <family val="2"/>
        <scheme val="minor"/>
      </rPr>
      <t xml:space="preserve">
(As a percentage of the Total Estimate Construction Costs)
</t>
    </r>
    <r>
      <rPr>
        <sz val="11"/>
        <color theme="0" tint="-0.499984740745262"/>
        <rFont val="Calibri"/>
        <family val="2"/>
        <scheme val="minor"/>
      </rPr>
      <t>Typically 10 to 25 percent, depending on project scope and complexity.
Input estimated percentage in decimal form.</t>
    </r>
  </si>
  <si>
    <r>
      <rPr>
        <b/>
        <sz val="11"/>
        <color theme="1"/>
        <rFont val="Calibri"/>
        <family val="2"/>
        <scheme val="minor"/>
      </rPr>
      <t>Estimated Construction Engineering Costs</t>
    </r>
    <r>
      <rPr>
        <sz val="11"/>
        <color theme="1"/>
        <rFont val="Calibri"/>
        <family val="2"/>
        <scheme val="minor"/>
      </rPr>
      <t xml:space="preserve">
(As a percentage of the Total Estimated Construction Cost)
</t>
    </r>
    <r>
      <rPr>
        <sz val="11"/>
        <color theme="0" tint="-0.499984740745262"/>
        <rFont val="Calibri"/>
        <family val="2"/>
        <scheme val="minor"/>
      </rPr>
      <t>Typically 10 to 20 percent, depending upon project scope and complexity.
Input estimated percentage in decimal form.</t>
    </r>
  </si>
  <si>
    <r>
      <rPr>
        <b/>
        <sz val="11"/>
        <color theme="1"/>
        <rFont val="Calibri"/>
        <family val="2"/>
        <scheme val="minor"/>
      </rPr>
      <t>Estimated Construction Modifications Costs (CM)</t>
    </r>
    <r>
      <rPr>
        <sz val="11"/>
        <color theme="1"/>
        <rFont val="Calibri"/>
        <family val="2"/>
        <scheme val="minor"/>
      </rPr>
      <t xml:space="preserve">
(As a percentage of the Total Estimated Construction Cost)
</t>
    </r>
    <r>
      <rPr>
        <sz val="11"/>
        <color theme="0" tint="-0.499984740745262"/>
        <rFont val="Calibri"/>
        <family val="2"/>
        <scheme val="minor"/>
      </rPr>
      <t>Cost to cover changes during construction, typically 10 percent of construction costs.
Input estimated percentage in decimal form.</t>
    </r>
  </si>
  <si>
    <r>
      <t xml:space="preserve">Fill-in estimates for appropriate items in all of the </t>
    </r>
    <r>
      <rPr>
        <b/>
        <sz val="11"/>
        <color theme="4"/>
        <rFont val="Calibri"/>
        <family val="2"/>
        <scheme val="minor"/>
      </rPr>
      <t>DARK BLUE</t>
    </r>
    <r>
      <rPr>
        <sz val="11"/>
        <rFont val="Calibri"/>
        <family val="2"/>
        <scheme val="minor"/>
      </rPr>
      <t xml:space="preserve"> cells</t>
    </r>
    <r>
      <rPr>
        <sz val="11"/>
        <color theme="1"/>
        <rFont val="Calibri"/>
        <family val="2"/>
        <scheme val="minor"/>
      </rPr>
      <t xml:space="preserve">. 
</t>
    </r>
    <r>
      <rPr>
        <i/>
        <sz val="11"/>
        <rFont val="Calibri"/>
        <family val="2"/>
        <scheme val="minor"/>
      </rPr>
      <t>Add items as needed. Use Current Unit Prices.</t>
    </r>
  </si>
  <si>
    <t>Enhancement - pull out with kiosk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</si>
</sst>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Maiandra GD"/>
      <family val="2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4" xfId="0" applyFill="1" applyBorder="1" applyAlignment="1">
      <alignment horizontal="center" vertical="center"/>
    </xf>
    <xf numFmtId="164" fontId="0" fillId="0" borderId="4" xfId="0" applyNumberFormat="1" applyBorder="1" applyAlignment="1">
      <alignment vertical="center"/>
    </xf>
    <xf numFmtId="2" fontId="0" fillId="0" borderId="4" xfId="0" applyNumberFormat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165" fontId="0" fillId="0" borderId="4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0" fontId="2" fillId="4" borderId="4" xfId="0" applyFont="1" applyFill="1" applyBorder="1" applyAlignment="1">
      <alignment horizontal="left" vertical="center" wrapText="1"/>
    </xf>
    <xf numFmtId="0" fontId="0" fillId="5" borderId="4" xfId="0" applyNumberFormat="1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2" fontId="0" fillId="5" borderId="4" xfId="0" applyNumberFormat="1" applyFill="1" applyBorder="1" applyAlignment="1">
      <alignment vertical="center"/>
    </xf>
    <xf numFmtId="164" fontId="0" fillId="5" borderId="4" xfId="1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right" vertical="center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0" borderId="4" xfId="0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D3F1E2"/>
      <color rgb="FFA8E2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K29" sqref="K29"/>
    </sheetView>
  </sheetViews>
  <sheetFormatPr defaultRowHeight="15" x14ac:dyDescent="0.25"/>
  <cols>
    <col min="1" max="1" width="15.140625" style="1" customWidth="1"/>
    <col min="2" max="2" width="44.28515625" style="1" customWidth="1"/>
    <col min="3" max="4" width="18" style="11" customWidth="1"/>
    <col min="5" max="5" width="21.28515625" style="12" customWidth="1"/>
    <col min="6" max="16384" width="9.140625" style="1"/>
  </cols>
  <sheetData>
    <row r="1" spans="1:5" ht="20.25" x14ac:dyDescent="0.25">
      <c r="A1" s="26" t="s">
        <v>0</v>
      </c>
      <c r="B1" s="27"/>
      <c r="C1" s="27"/>
      <c r="D1" s="27"/>
      <c r="E1" s="28"/>
    </row>
    <row r="2" spans="1:5" ht="29.25" customHeight="1" x14ac:dyDescent="0.25">
      <c r="A2" s="29" t="s">
        <v>58</v>
      </c>
      <c r="B2" s="30"/>
      <c r="C2" s="30"/>
      <c r="D2" s="30"/>
      <c r="E2" s="31"/>
    </row>
    <row r="3" spans="1:5" x14ac:dyDescent="0.25">
      <c r="A3" s="33" t="s">
        <v>42</v>
      </c>
      <c r="B3" s="33"/>
      <c r="C3" s="32"/>
      <c r="D3" s="32"/>
      <c r="E3" s="32"/>
    </row>
    <row r="4" spans="1:5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25">
      <c r="A5" s="15"/>
      <c r="B5" s="5" t="s">
        <v>47</v>
      </c>
      <c r="C5" s="16"/>
      <c r="D5" s="6" t="s">
        <v>35</v>
      </c>
      <c r="E5" s="7">
        <f>A5*C5</f>
        <v>0</v>
      </c>
    </row>
    <row r="6" spans="1:5" x14ac:dyDescent="0.25">
      <c r="A6" s="15"/>
      <c r="B6" s="5" t="s">
        <v>48</v>
      </c>
      <c r="C6" s="16"/>
      <c r="D6" s="6" t="s">
        <v>35</v>
      </c>
      <c r="E6" s="7">
        <f t="shared" ref="E6" si="0">A6*C6</f>
        <v>0</v>
      </c>
    </row>
    <row r="7" spans="1:5" x14ac:dyDescent="0.25">
      <c r="A7" s="15"/>
      <c r="B7" s="5" t="s">
        <v>6</v>
      </c>
      <c r="C7" s="16"/>
      <c r="D7" s="6" t="s">
        <v>27</v>
      </c>
      <c r="E7" s="7">
        <f>A7*C7</f>
        <v>0</v>
      </c>
    </row>
    <row r="8" spans="1:5" x14ac:dyDescent="0.25">
      <c r="A8" s="15"/>
      <c r="B8" s="5" t="s">
        <v>7</v>
      </c>
      <c r="C8" s="16"/>
      <c r="D8" s="6" t="s">
        <v>28</v>
      </c>
      <c r="E8" s="7">
        <f t="shared" ref="E8:E28" si="1">A8*C8</f>
        <v>0</v>
      </c>
    </row>
    <row r="9" spans="1:5" x14ac:dyDescent="0.25">
      <c r="A9" s="15"/>
      <c r="B9" s="5" t="s">
        <v>8</v>
      </c>
      <c r="C9" s="16"/>
      <c r="D9" s="6" t="s">
        <v>28</v>
      </c>
      <c r="E9" s="7">
        <f t="shared" si="1"/>
        <v>0</v>
      </c>
    </row>
    <row r="10" spans="1:5" x14ac:dyDescent="0.25">
      <c r="A10" s="15"/>
      <c r="B10" s="5" t="s">
        <v>9</v>
      </c>
      <c r="C10" s="16"/>
      <c r="D10" s="6" t="s">
        <v>28</v>
      </c>
      <c r="E10" s="7">
        <f t="shared" si="1"/>
        <v>0</v>
      </c>
    </row>
    <row r="11" spans="1:5" x14ac:dyDescent="0.25">
      <c r="A11" s="15"/>
      <c r="B11" s="5" t="s">
        <v>10</v>
      </c>
      <c r="C11" s="16"/>
      <c r="D11" s="6" t="s">
        <v>29</v>
      </c>
      <c r="E11" s="7">
        <f t="shared" si="1"/>
        <v>0</v>
      </c>
    </row>
    <row r="12" spans="1:5" x14ac:dyDescent="0.25">
      <c r="A12" s="15"/>
      <c r="B12" s="5" t="s">
        <v>11</v>
      </c>
      <c r="C12" s="16"/>
      <c r="D12" s="6" t="s">
        <v>30</v>
      </c>
      <c r="E12" s="7">
        <f t="shared" si="1"/>
        <v>0</v>
      </c>
    </row>
    <row r="13" spans="1:5" x14ac:dyDescent="0.25">
      <c r="A13" s="15"/>
      <c r="B13" s="5" t="s">
        <v>12</v>
      </c>
      <c r="C13" s="16"/>
      <c r="D13" s="6" t="s">
        <v>31</v>
      </c>
      <c r="E13" s="7">
        <f t="shared" si="1"/>
        <v>0</v>
      </c>
    </row>
    <row r="14" spans="1:5" x14ac:dyDescent="0.25">
      <c r="A14" s="15"/>
      <c r="B14" s="5" t="s">
        <v>14</v>
      </c>
      <c r="C14" s="16"/>
      <c r="D14" s="6" t="s">
        <v>28</v>
      </c>
      <c r="E14" s="7">
        <f t="shared" si="1"/>
        <v>0</v>
      </c>
    </row>
    <row r="15" spans="1:5" x14ac:dyDescent="0.25">
      <c r="A15" s="15"/>
      <c r="B15" s="5" t="s">
        <v>13</v>
      </c>
      <c r="C15" s="16"/>
      <c r="D15" s="6" t="s">
        <v>28</v>
      </c>
      <c r="E15" s="7">
        <f t="shared" si="1"/>
        <v>0</v>
      </c>
    </row>
    <row r="16" spans="1:5" x14ac:dyDescent="0.25">
      <c r="A16" s="15"/>
      <c r="B16" s="5" t="s">
        <v>15</v>
      </c>
      <c r="C16" s="16"/>
      <c r="D16" s="6" t="s">
        <v>32</v>
      </c>
      <c r="E16" s="7">
        <f t="shared" si="1"/>
        <v>0</v>
      </c>
    </row>
    <row r="17" spans="1:5" x14ac:dyDescent="0.25">
      <c r="A17" s="15"/>
      <c r="B17" s="5" t="s">
        <v>16</v>
      </c>
      <c r="C17" s="16"/>
      <c r="D17" s="6" t="s">
        <v>32</v>
      </c>
      <c r="E17" s="7">
        <f t="shared" si="1"/>
        <v>0</v>
      </c>
    </row>
    <row r="18" spans="1:5" x14ac:dyDescent="0.25">
      <c r="A18" s="15"/>
      <c r="B18" s="5" t="s">
        <v>17</v>
      </c>
      <c r="C18" s="16"/>
      <c r="D18" s="6" t="s">
        <v>33</v>
      </c>
      <c r="E18" s="7">
        <f t="shared" si="1"/>
        <v>0</v>
      </c>
    </row>
    <row r="19" spans="1:5" x14ac:dyDescent="0.25">
      <c r="A19" s="15"/>
      <c r="B19" s="5" t="s">
        <v>18</v>
      </c>
      <c r="C19" s="16"/>
      <c r="D19" s="6" t="s">
        <v>28</v>
      </c>
      <c r="E19" s="7">
        <f t="shared" si="1"/>
        <v>0</v>
      </c>
    </row>
    <row r="20" spans="1:5" x14ac:dyDescent="0.25">
      <c r="A20" s="15"/>
      <c r="B20" s="5" t="s">
        <v>19</v>
      </c>
      <c r="C20" s="16"/>
      <c r="D20" s="6" t="s">
        <v>27</v>
      </c>
      <c r="E20" s="7">
        <f t="shared" si="1"/>
        <v>0</v>
      </c>
    </row>
    <row r="21" spans="1:5" x14ac:dyDescent="0.25">
      <c r="A21" s="15"/>
      <c r="B21" s="5" t="s">
        <v>20</v>
      </c>
      <c r="C21" s="16"/>
      <c r="D21" s="6" t="s">
        <v>33</v>
      </c>
      <c r="E21" s="7">
        <f t="shared" si="1"/>
        <v>0</v>
      </c>
    </row>
    <row r="22" spans="1:5" x14ac:dyDescent="0.25">
      <c r="A22" s="15"/>
      <c r="B22" s="5" t="s">
        <v>21</v>
      </c>
      <c r="C22" s="16"/>
      <c r="D22" s="6" t="s">
        <v>34</v>
      </c>
      <c r="E22" s="7">
        <f t="shared" si="1"/>
        <v>0</v>
      </c>
    </row>
    <row r="23" spans="1:5" x14ac:dyDescent="0.25">
      <c r="A23" s="15"/>
      <c r="B23" s="5" t="s">
        <v>22</v>
      </c>
      <c r="C23" s="16"/>
      <c r="D23" s="6" t="s">
        <v>34</v>
      </c>
      <c r="E23" s="7">
        <f t="shared" si="1"/>
        <v>0</v>
      </c>
    </row>
    <row r="24" spans="1:5" x14ac:dyDescent="0.25">
      <c r="A24" s="15"/>
      <c r="B24" s="5" t="s">
        <v>23</v>
      </c>
      <c r="C24" s="16"/>
      <c r="D24" s="6" t="s">
        <v>35</v>
      </c>
      <c r="E24" s="7">
        <f t="shared" si="1"/>
        <v>0</v>
      </c>
    </row>
    <row r="25" spans="1:5" x14ac:dyDescent="0.25">
      <c r="A25" s="15"/>
      <c r="B25" s="5" t="s">
        <v>24</v>
      </c>
      <c r="C25" s="16"/>
      <c r="D25" s="6" t="s">
        <v>35</v>
      </c>
      <c r="E25" s="7">
        <f t="shared" si="1"/>
        <v>0</v>
      </c>
    </row>
    <row r="26" spans="1:5" x14ac:dyDescent="0.25">
      <c r="A26" s="15"/>
      <c r="B26" s="5" t="s">
        <v>25</v>
      </c>
      <c r="C26" s="16"/>
      <c r="D26" s="6" t="s">
        <v>35</v>
      </c>
      <c r="E26" s="7">
        <f t="shared" si="1"/>
        <v>0</v>
      </c>
    </row>
    <row r="27" spans="1:5" x14ac:dyDescent="0.25">
      <c r="A27" s="15"/>
      <c r="B27" s="5" t="s">
        <v>26</v>
      </c>
      <c r="C27" s="16"/>
      <c r="D27" s="6" t="s">
        <v>32</v>
      </c>
      <c r="E27" s="7">
        <f t="shared" si="1"/>
        <v>0</v>
      </c>
    </row>
    <row r="28" spans="1:5" x14ac:dyDescent="0.25">
      <c r="A28" s="15"/>
      <c r="B28" s="5" t="s">
        <v>26</v>
      </c>
      <c r="C28" s="16"/>
      <c r="D28" s="6" t="s">
        <v>32</v>
      </c>
      <c r="E28" s="7">
        <f t="shared" si="1"/>
        <v>0</v>
      </c>
    </row>
    <row r="29" spans="1:5" x14ac:dyDescent="0.25">
      <c r="A29" s="34" t="s">
        <v>36</v>
      </c>
      <c r="B29" s="34"/>
      <c r="C29" s="34"/>
      <c r="D29" s="34"/>
      <c r="E29" s="7">
        <f>SUM(E5:E28)</f>
        <v>0</v>
      </c>
    </row>
    <row r="30" spans="1:5" ht="30.75" customHeight="1" x14ac:dyDescent="0.25">
      <c r="A30" s="22" t="s">
        <v>43</v>
      </c>
      <c r="B30" s="23"/>
      <c r="C30" s="8">
        <v>0.1</v>
      </c>
      <c r="D30" s="6" t="s">
        <v>35</v>
      </c>
      <c r="E30" s="7">
        <f>C30*E29</f>
        <v>0</v>
      </c>
    </row>
    <row r="31" spans="1:5" ht="30.75" customHeight="1" x14ac:dyDescent="0.25">
      <c r="A31" s="22" t="s">
        <v>44</v>
      </c>
      <c r="B31" s="23"/>
      <c r="C31" s="8">
        <v>0.3</v>
      </c>
      <c r="D31" s="6" t="s">
        <v>35</v>
      </c>
      <c r="E31" s="7">
        <f>C31*E29</f>
        <v>0</v>
      </c>
    </row>
    <row r="32" spans="1:5" x14ac:dyDescent="0.25">
      <c r="A32" s="25" t="s">
        <v>37</v>
      </c>
      <c r="B32" s="25"/>
      <c r="C32" s="25"/>
      <c r="D32" s="25"/>
      <c r="E32" s="13">
        <f>SUM(E29:E31)</f>
        <v>0</v>
      </c>
    </row>
    <row r="33" spans="1:5" ht="47.25" customHeight="1" x14ac:dyDescent="0.25">
      <c r="A33" s="24" t="s">
        <v>46</v>
      </c>
      <c r="B33" s="24"/>
      <c r="C33" s="24"/>
      <c r="D33" s="24"/>
      <c r="E33" s="7">
        <v>150000</v>
      </c>
    </row>
    <row r="34" spans="1:5" ht="47.25" customHeight="1" x14ac:dyDescent="0.25">
      <c r="A34" s="24" t="s">
        <v>45</v>
      </c>
      <c r="B34" s="24"/>
      <c r="C34" s="24"/>
      <c r="D34" s="24"/>
      <c r="E34" s="7">
        <v>50000</v>
      </c>
    </row>
    <row r="35" spans="1:5" ht="30.75" customHeight="1" x14ac:dyDescent="0.25">
      <c r="A35" s="17"/>
      <c r="B35" s="14" t="s">
        <v>38</v>
      </c>
      <c r="C35" s="18"/>
      <c r="D35" s="9" t="s">
        <v>27</v>
      </c>
      <c r="E35" s="7">
        <f t="shared" ref="E35" si="2">A35*C35</f>
        <v>0</v>
      </c>
    </row>
    <row r="36" spans="1:5" ht="63.75" customHeight="1" x14ac:dyDescent="0.25">
      <c r="A36" s="24" t="s">
        <v>55</v>
      </c>
      <c r="B36" s="24"/>
      <c r="C36" s="24"/>
      <c r="D36" s="24"/>
      <c r="E36" s="4">
        <v>0.25</v>
      </c>
    </row>
    <row r="37" spans="1:5" x14ac:dyDescent="0.25">
      <c r="A37" s="19" t="s">
        <v>39</v>
      </c>
      <c r="B37" s="20"/>
      <c r="C37" s="20"/>
      <c r="D37" s="21"/>
      <c r="E37" s="13">
        <f>(E36*E32)+E33+E34+E35</f>
        <v>200000</v>
      </c>
    </row>
    <row r="38" spans="1:5" ht="63.75" customHeight="1" x14ac:dyDescent="0.25">
      <c r="A38" s="24" t="s">
        <v>56</v>
      </c>
      <c r="B38" s="24"/>
      <c r="C38" s="24"/>
      <c r="D38" s="24"/>
      <c r="E38" s="4">
        <v>0.2</v>
      </c>
    </row>
    <row r="39" spans="1:5" x14ac:dyDescent="0.25">
      <c r="A39" s="25" t="s">
        <v>40</v>
      </c>
      <c r="B39" s="25"/>
      <c r="C39" s="25"/>
      <c r="D39" s="25"/>
      <c r="E39" s="13">
        <f>E38*E32</f>
        <v>0</v>
      </c>
    </row>
    <row r="40" spans="1:5" ht="66" customHeight="1" x14ac:dyDescent="0.25">
      <c r="A40" s="24" t="s">
        <v>57</v>
      </c>
      <c r="B40" s="24"/>
      <c r="C40" s="24"/>
      <c r="D40" s="24"/>
      <c r="E40" s="4">
        <v>0.1</v>
      </c>
    </row>
    <row r="41" spans="1:5" x14ac:dyDescent="0.25">
      <c r="A41" s="25" t="s">
        <v>41</v>
      </c>
      <c r="B41" s="25"/>
      <c r="C41" s="25"/>
      <c r="D41" s="25"/>
      <c r="E41" s="13">
        <f>E40*E32</f>
        <v>0</v>
      </c>
    </row>
    <row r="42" spans="1:5" ht="60" customHeight="1" x14ac:dyDescent="0.25">
      <c r="A42" s="24" t="s">
        <v>50</v>
      </c>
      <c r="B42" s="24"/>
      <c r="C42" s="24"/>
      <c r="D42" s="24"/>
      <c r="E42" s="10">
        <v>0.15</v>
      </c>
    </row>
    <row r="43" spans="1:5" ht="60" customHeight="1" x14ac:dyDescent="0.25">
      <c r="A43" s="24" t="s">
        <v>51</v>
      </c>
      <c r="B43" s="24"/>
      <c r="C43" s="24"/>
      <c r="D43" s="24"/>
      <c r="E43" s="10">
        <v>6.5000000000000002E-2</v>
      </c>
    </row>
    <row r="44" spans="1:5" x14ac:dyDescent="0.25">
      <c r="A44" s="19" t="s">
        <v>52</v>
      </c>
      <c r="B44" s="20"/>
      <c r="C44" s="20"/>
      <c r="D44" s="21"/>
      <c r="E44" s="13">
        <f>E32+(E32)*E36+E33+E35+E32*E38+E32*E40</f>
        <v>150000</v>
      </c>
    </row>
    <row r="45" spans="1:5" x14ac:dyDescent="0.25">
      <c r="A45" s="19" t="s">
        <v>53</v>
      </c>
      <c r="B45" s="20"/>
      <c r="C45" s="20"/>
      <c r="D45" s="21"/>
      <c r="E45" s="13">
        <f>(E32+E32*E36+E34+E35+E32*E38+E32*E40)*(1+E42)</f>
        <v>57499.999999999993</v>
      </c>
    </row>
    <row r="46" spans="1:5" x14ac:dyDescent="0.25">
      <c r="A46" s="19" t="s">
        <v>54</v>
      </c>
      <c r="B46" s="20"/>
      <c r="C46" s="20"/>
      <c r="D46" s="21"/>
      <c r="E46" s="13">
        <f>(E32+E32*E36+E35+E32*E38+E32*E40)*(1+E43)</f>
        <v>0</v>
      </c>
    </row>
  </sheetData>
  <mergeCells count="21">
    <mergeCell ref="A1:E1"/>
    <mergeCell ref="A2:E2"/>
    <mergeCell ref="C3:E3"/>
    <mergeCell ref="A3:B3"/>
    <mergeCell ref="A37:D37"/>
    <mergeCell ref="A32:D32"/>
    <mergeCell ref="A29:D29"/>
    <mergeCell ref="A33:D33"/>
    <mergeCell ref="A34:D34"/>
    <mergeCell ref="A36:D36"/>
    <mergeCell ref="A46:D46"/>
    <mergeCell ref="A45:D45"/>
    <mergeCell ref="A30:B30"/>
    <mergeCell ref="A31:B31"/>
    <mergeCell ref="A44:D44"/>
    <mergeCell ref="A38:D38"/>
    <mergeCell ref="A40:D40"/>
    <mergeCell ref="A39:D39"/>
    <mergeCell ref="A41:D41"/>
    <mergeCell ref="A42:D42"/>
    <mergeCell ref="A43:D43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A3C1B-B7B4-4A61-B262-B25F533BF1EF}">
  <dimension ref="A1:E46"/>
  <sheetViews>
    <sheetView zoomScaleNormal="100" workbookViewId="0">
      <selection activeCell="A36" sqref="A36:D36"/>
    </sheetView>
  </sheetViews>
  <sheetFormatPr defaultRowHeight="15" x14ac:dyDescent="0.25"/>
  <cols>
    <col min="1" max="1" width="15.140625" style="1" customWidth="1"/>
    <col min="2" max="2" width="44.28515625" style="1" customWidth="1"/>
    <col min="3" max="4" width="18" style="11" customWidth="1"/>
    <col min="5" max="5" width="21.28515625" style="12" customWidth="1"/>
    <col min="6" max="16384" width="9.140625" style="1"/>
  </cols>
  <sheetData>
    <row r="1" spans="1:5" ht="20.25" x14ac:dyDescent="0.25">
      <c r="A1" s="26" t="s">
        <v>0</v>
      </c>
      <c r="B1" s="27"/>
      <c r="C1" s="27"/>
      <c r="D1" s="27"/>
      <c r="E1" s="28"/>
    </row>
    <row r="2" spans="1:5" ht="29.25" customHeight="1" x14ac:dyDescent="0.25">
      <c r="A2" s="29" t="s">
        <v>58</v>
      </c>
      <c r="B2" s="30"/>
      <c r="C2" s="30"/>
      <c r="D2" s="30"/>
      <c r="E2" s="31"/>
    </row>
    <row r="3" spans="1:5" x14ac:dyDescent="0.25">
      <c r="A3" s="33" t="s">
        <v>42</v>
      </c>
      <c r="B3" s="33"/>
      <c r="C3" s="32"/>
      <c r="D3" s="32"/>
      <c r="E3" s="32"/>
    </row>
    <row r="4" spans="1:5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25">
      <c r="A5" s="15">
        <v>1</v>
      </c>
      <c r="B5" s="5" t="s">
        <v>47</v>
      </c>
      <c r="C5" s="16">
        <v>200000</v>
      </c>
      <c r="D5" s="6" t="s">
        <v>35</v>
      </c>
      <c r="E5" s="7">
        <f>A5*C5</f>
        <v>200000</v>
      </c>
    </row>
    <row r="6" spans="1:5" x14ac:dyDescent="0.25">
      <c r="A6" s="15">
        <v>1</v>
      </c>
      <c r="B6" s="5" t="s">
        <v>48</v>
      </c>
      <c r="C6" s="16">
        <v>200000</v>
      </c>
      <c r="D6" s="6" t="s">
        <v>35</v>
      </c>
      <c r="E6" s="7">
        <f t="shared" ref="E6" si="0">A6*C6</f>
        <v>200000</v>
      </c>
    </row>
    <row r="7" spans="1:5" x14ac:dyDescent="0.25">
      <c r="A7" s="15">
        <v>0.25</v>
      </c>
      <c r="B7" s="5" t="s">
        <v>6</v>
      </c>
      <c r="C7" s="16">
        <v>100000</v>
      </c>
      <c r="D7" s="6" t="s">
        <v>27</v>
      </c>
      <c r="E7" s="7">
        <f>A7*C7</f>
        <v>25000</v>
      </c>
    </row>
    <row r="8" spans="1:5" x14ac:dyDescent="0.25">
      <c r="A8" s="15">
        <v>35000</v>
      </c>
      <c r="B8" s="5" t="s">
        <v>7</v>
      </c>
      <c r="C8" s="16">
        <v>18</v>
      </c>
      <c r="D8" s="6" t="s">
        <v>28</v>
      </c>
      <c r="E8" s="7">
        <f t="shared" ref="E8:E28" si="1">A8*C8</f>
        <v>630000</v>
      </c>
    </row>
    <row r="9" spans="1:5" x14ac:dyDescent="0.25">
      <c r="A9" s="15">
        <v>35000</v>
      </c>
      <c r="B9" s="5" t="s">
        <v>8</v>
      </c>
      <c r="C9" s="16">
        <v>22</v>
      </c>
      <c r="D9" s="6" t="s">
        <v>28</v>
      </c>
      <c r="E9" s="7">
        <f t="shared" si="1"/>
        <v>770000</v>
      </c>
    </row>
    <row r="10" spans="1:5" x14ac:dyDescent="0.25">
      <c r="A10" s="15"/>
      <c r="B10" s="5" t="s">
        <v>9</v>
      </c>
      <c r="C10" s="16"/>
      <c r="D10" s="6" t="s">
        <v>28</v>
      </c>
      <c r="E10" s="7">
        <f t="shared" si="1"/>
        <v>0</v>
      </c>
    </row>
    <row r="11" spans="1:5" x14ac:dyDescent="0.25">
      <c r="A11" s="15"/>
      <c r="B11" s="5" t="s">
        <v>10</v>
      </c>
      <c r="C11" s="16"/>
      <c r="D11" s="6" t="s">
        <v>29</v>
      </c>
      <c r="E11" s="7">
        <f t="shared" si="1"/>
        <v>0</v>
      </c>
    </row>
    <row r="12" spans="1:5" x14ac:dyDescent="0.25">
      <c r="A12" s="15"/>
      <c r="B12" s="5" t="s">
        <v>11</v>
      </c>
      <c r="C12" s="16"/>
      <c r="D12" s="6" t="s">
        <v>30</v>
      </c>
      <c r="E12" s="7">
        <f t="shared" si="1"/>
        <v>0</v>
      </c>
    </row>
    <row r="13" spans="1:5" x14ac:dyDescent="0.25">
      <c r="A13" s="15">
        <v>5000</v>
      </c>
      <c r="B13" s="5" t="s">
        <v>12</v>
      </c>
      <c r="C13" s="16">
        <v>220</v>
      </c>
      <c r="D13" s="6" t="s">
        <v>31</v>
      </c>
      <c r="E13" s="7">
        <f t="shared" si="1"/>
        <v>1100000</v>
      </c>
    </row>
    <row r="14" spans="1:5" x14ac:dyDescent="0.25">
      <c r="A14" s="15"/>
      <c r="B14" s="5" t="s">
        <v>14</v>
      </c>
      <c r="C14" s="16"/>
      <c r="D14" s="6" t="s">
        <v>28</v>
      </c>
      <c r="E14" s="7">
        <f t="shared" si="1"/>
        <v>0</v>
      </c>
    </row>
    <row r="15" spans="1:5" x14ac:dyDescent="0.25">
      <c r="A15" s="15"/>
      <c r="B15" s="5" t="s">
        <v>13</v>
      </c>
      <c r="C15" s="16"/>
      <c r="D15" s="6" t="s">
        <v>28</v>
      </c>
      <c r="E15" s="7">
        <f t="shared" si="1"/>
        <v>0</v>
      </c>
    </row>
    <row r="16" spans="1:5" x14ac:dyDescent="0.25">
      <c r="A16" s="15">
        <v>2</v>
      </c>
      <c r="B16" s="5" t="s">
        <v>15</v>
      </c>
      <c r="C16" s="16">
        <v>300000</v>
      </c>
      <c r="D16" s="6" t="s">
        <v>32</v>
      </c>
      <c r="E16" s="7">
        <f t="shared" si="1"/>
        <v>600000</v>
      </c>
    </row>
    <row r="17" spans="1:5" x14ac:dyDescent="0.25">
      <c r="A17" s="15"/>
      <c r="B17" s="5" t="s">
        <v>16</v>
      </c>
      <c r="C17" s="16"/>
      <c r="D17" s="6" t="s">
        <v>32</v>
      </c>
      <c r="E17" s="7">
        <f t="shared" si="1"/>
        <v>0</v>
      </c>
    </row>
    <row r="18" spans="1:5" x14ac:dyDescent="0.25">
      <c r="A18" s="15"/>
      <c r="B18" s="5" t="s">
        <v>17</v>
      </c>
      <c r="C18" s="16"/>
      <c r="D18" s="6" t="s">
        <v>33</v>
      </c>
      <c r="E18" s="7">
        <f t="shared" si="1"/>
        <v>0</v>
      </c>
    </row>
    <row r="19" spans="1:5" x14ac:dyDescent="0.25">
      <c r="A19" s="15"/>
      <c r="B19" s="5" t="s">
        <v>18</v>
      </c>
      <c r="C19" s="16"/>
      <c r="D19" s="6" t="s">
        <v>28</v>
      </c>
      <c r="E19" s="7">
        <f t="shared" si="1"/>
        <v>0</v>
      </c>
    </row>
    <row r="20" spans="1:5" x14ac:dyDescent="0.25">
      <c r="A20" s="15">
        <v>0.25</v>
      </c>
      <c r="B20" s="5" t="s">
        <v>19</v>
      </c>
      <c r="C20" s="16">
        <v>200000</v>
      </c>
      <c r="D20" s="6" t="s">
        <v>27</v>
      </c>
      <c r="E20" s="7">
        <f t="shared" si="1"/>
        <v>50000</v>
      </c>
    </row>
    <row r="21" spans="1:5" x14ac:dyDescent="0.25">
      <c r="A21" s="15">
        <v>140</v>
      </c>
      <c r="B21" s="5" t="s">
        <v>20</v>
      </c>
      <c r="C21" s="16">
        <v>25</v>
      </c>
      <c r="D21" s="6" t="s">
        <v>33</v>
      </c>
      <c r="E21" s="7">
        <f t="shared" si="1"/>
        <v>3500</v>
      </c>
    </row>
    <row r="22" spans="1:5" x14ac:dyDescent="0.25">
      <c r="A22" s="15"/>
      <c r="B22" s="5" t="s">
        <v>21</v>
      </c>
      <c r="C22" s="16"/>
      <c r="D22" s="6" t="s">
        <v>34</v>
      </c>
      <c r="E22" s="7">
        <f t="shared" si="1"/>
        <v>0</v>
      </c>
    </row>
    <row r="23" spans="1:5" x14ac:dyDescent="0.25">
      <c r="A23" s="15"/>
      <c r="B23" s="5" t="s">
        <v>22</v>
      </c>
      <c r="C23" s="16"/>
      <c r="D23" s="6" t="s">
        <v>34</v>
      </c>
      <c r="E23" s="7">
        <f t="shared" si="1"/>
        <v>0</v>
      </c>
    </row>
    <row r="24" spans="1:5" x14ac:dyDescent="0.25">
      <c r="A24" s="15">
        <v>1</v>
      </c>
      <c r="B24" s="5" t="s">
        <v>23</v>
      </c>
      <c r="C24" s="16">
        <v>1000000</v>
      </c>
      <c r="D24" s="6" t="s">
        <v>35</v>
      </c>
      <c r="E24" s="7">
        <f t="shared" si="1"/>
        <v>1000000</v>
      </c>
    </row>
    <row r="25" spans="1:5" x14ac:dyDescent="0.25">
      <c r="A25" s="15">
        <v>1</v>
      </c>
      <c r="B25" s="5" t="s">
        <v>24</v>
      </c>
      <c r="C25" s="16">
        <v>221500</v>
      </c>
      <c r="D25" s="6" t="s">
        <v>35</v>
      </c>
      <c r="E25" s="7">
        <f t="shared" si="1"/>
        <v>221500</v>
      </c>
    </row>
    <row r="26" spans="1:5" x14ac:dyDescent="0.25">
      <c r="A26" s="15"/>
      <c r="B26" s="5" t="s">
        <v>25</v>
      </c>
      <c r="C26" s="16"/>
      <c r="D26" s="6" t="s">
        <v>35</v>
      </c>
      <c r="E26" s="7">
        <f t="shared" si="1"/>
        <v>0</v>
      </c>
    </row>
    <row r="27" spans="1:5" x14ac:dyDescent="0.25">
      <c r="A27" s="15">
        <v>1</v>
      </c>
      <c r="B27" s="5" t="s">
        <v>59</v>
      </c>
      <c r="C27" s="16">
        <v>200000</v>
      </c>
      <c r="D27" s="6" t="s">
        <v>32</v>
      </c>
      <c r="E27" s="7">
        <f t="shared" si="1"/>
        <v>200000</v>
      </c>
    </row>
    <row r="28" spans="1:5" x14ac:dyDescent="0.25">
      <c r="A28" s="15"/>
      <c r="B28" s="5" t="s">
        <v>26</v>
      </c>
      <c r="C28" s="16"/>
      <c r="D28" s="6" t="s">
        <v>32</v>
      </c>
      <c r="E28" s="7">
        <f t="shared" si="1"/>
        <v>0</v>
      </c>
    </row>
    <row r="29" spans="1:5" x14ac:dyDescent="0.25">
      <c r="A29" s="34" t="s">
        <v>36</v>
      </c>
      <c r="B29" s="34"/>
      <c r="C29" s="34"/>
      <c r="D29" s="34"/>
      <c r="E29" s="7">
        <f>SUM(E5:E28)</f>
        <v>5000000</v>
      </c>
    </row>
    <row r="30" spans="1:5" ht="30.75" customHeight="1" x14ac:dyDescent="0.25">
      <c r="A30" s="22" t="s">
        <v>43</v>
      </c>
      <c r="B30" s="23"/>
      <c r="C30" s="8">
        <v>0.1</v>
      </c>
      <c r="D30" s="6" t="s">
        <v>35</v>
      </c>
      <c r="E30" s="7">
        <f>C30*E29</f>
        <v>500000</v>
      </c>
    </row>
    <row r="31" spans="1:5" ht="30.75" customHeight="1" x14ac:dyDescent="0.25">
      <c r="A31" s="22" t="s">
        <v>44</v>
      </c>
      <c r="B31" s="23"/>
      <c r="C31" s="8">
        <v>0.3</v>
      </c>
      <c r="D31" s="6" t="s">
        <v>35</v>
      </c>
      <c r="E31" s="7">
        <f>C31*E29</f>
        <v>1500000</v>
      </c>
    </row>
    <row r="32" spans="1:5" x14ac:dyDescent="0.25">
      <c r="A32" s="25" t="s">
        <v>37</v>
      </c>
      <c r="B32" s="25"/>
      <c r="C32" s="25"/>
      <c r="D32" s="25"/>
      <c r="E32" s="13">
        <f>SUM(E29:E31)</f>
        <v>7000000</v>
      </c>
    </row>
    <row r="33" spans="1:5" ht="47.25" customHeight="1" x14ac:dyDescent="0.25">
      <c r="A33" s="24" t="s">
        <v>46</v>
      </c>
      <c r="B33" s="24"/>
      <c r="C33" s="24"/>
      <c r="D33" s="24"/>
      <c r="E33" s="7">
        <v>150000</v>
      </c>
    </row>
    <row r="34" spans="1:5" ht="47.25" customHeight="1" x14ac:dyDescent="0.25">
      <c r="A34" s="24" t="s">
        <v>45</v>
      </c>
      <c r="B34" s="24"/>
      <c r="C34" s="24"/>
      <c r="D34" s="24"/>
      <c r="E34" s="7">
        <v>50000</v>
      </c>
    </row>
    <row r="35" spans="1:5" ht="30.75" customHeight="1" x14ac:dyDescent="0.25">
      <c r="A35" s="17">
        <v>25000</v>
      </c>
      <c r="B35" s="14" t="s">
        <v>38</v>
      </c>
      <c r="C35" s="18">
        <v>1</v>
      </c>
      <c r="D35" s="9" t="s">
        <v>27</v>
      </c>
      <c r="E35" s="7">
        <f t="shared" ref="E35" si="2">A35*C35</f>
        <v>25000</v>
      </c>
    </row>
    <row r="36" spans="1:5" ht="63.75" customHeight="1" x14ac:dyDescent="0.25">
      <c r="A36" s="24" t="s">
        <v>55</v>
      </c>
      <c r="B36" s="24"/>
      <c r="C36" s="24"/>
      <c r="D36" s="24"/>
      <c r="E36" s="4">
        <v>0.25</v>
      </c>
    </row>
    <row r="37" spans="1:5" x14ac:dyDescent="0.25">
      <c r="A37" s="19" t="s">
        <v>39</v>
      </c>
      <c r="B37" s="20"/>
      <c r="C37" s="20"/>
      <c r="D37" s="21"/>
      <c r="E37" s="13">
        <f>(E36*E32)+E33+E34+E35</f>
        <v>1975000</v>
      </c>
    </row>
    <row r="38" spans="1:5" ht="63.75" customHeight="1" x14ac:dyDescent="0.25">
      <c r="A38" s="24" t="s">
        <v>56</v>
      </c>
      <c r="B38" s="24"/>
      <c r="C38" s="24"/>
      <c r="D38" s="24"/>
      <c r="E38" s="4">
        <v>0.2</v>
      </c>
    </row>
    <row r="39" spans="1:5" x14ac:dyDescent="0.25">
      <c r="A39" s="25" t="s">
        <v>40</v>
      </c>
      <c r="B39" s="25"/>
      <c r="C39" s="25"/>
      <c r="D39" s="25"/>
      <c r="E39" s="13">
        <f>E38*E32</f>
        <v>1400000</v>
      </c>
    </row>
    <row r="40" spans="1:5" ht="66" customHeight="1" x14ac:dyDescent="0.25">
      <c r="A40" s="24" t="s">
        <v>57</v>
      </c>
      <c r="B40" s="24"/>
      <c r="C40" s="24"/>
      <c r="D40" s="24"/>
      <c r="E40" s="4">
        <v>0.1</v>
      </c>
    </row>
    <row r="41" spans="1:5" x14ac:dyDescent="0.25">
      <c r="A41" s="25" t="s">
        <v>41</v>
      </c>
      <c r="B41" s="25"/>
      <c r="C41" s="25"/>
      <c r="D41" s="25"/>
      <c r="E41" s="13">
        <f>E40*E32</f>
        <v>700000</v>
      </c>
    </row>
    <row r="42" spans="1:5" ht="60" customHeight="1" x14ac:dyDescent="0.25">
      <c r="A42" s="24" t="s">
        <v>50</v>
      </c>
      <c r="B42" s="24"/>
      <c r="C42" s="24"/>
      <c r="D42" s="24"/>
      <c r="E42" s="10">
        <v>0.15</v>
      </c>
    </row>
    <row r="43" spans="1:5" ht="60" customHeight="1" x14ac:dyDescent="0.25">
      <c r="A43" s="24" t="s">
        <v>51</v>
      </c>
      <c r="B43" s="24"/>
      <c r="C43" s="24"/>
      <c r="D43" s="24"/>
      <c r="E43" s="10">
        <v>6.5000000000000002E-2</v>
      </c>
    </row>
    <row r="44" spans="1:5" x14ac:dyDescent="0.25">
      <c r="A44" s="19" t="s">
        <v>52</v>
      </c>
      <c r="B44" s="20"/>
      <c r="C44" s="20"/>
      <c r="D44" s="21"/>
      <c r="E44" s="13">
        <f>E32+(E32)*E36+E33+E35+E32*E38+E32*E40</f>
        <v>11025000</v>
      </c>
    </row>
    <row r="45" spans="1:5" x14ac:dyDescent="0.25">
      <c r="A45" s="19" t="s">
        <v>53</v>
      </c>
      <c r="B45" s="20"/>
      <c r="C45" s="20"/>
      <c r="D45" s="21"/>
      <c r="E45" s="13">
        <f>(E32+E32*E36+E34+E35+E32*E38+E32*E40)*(1+E42)</f>
        <v>12563749.999999998</v>
      </c>
    </row>
    <row r="46" spans="1:5" x14ac:dyDescent="0.25">
      <c r="A46" s="19" t="s">
        <v>54</v>
      </c>
      <c r="B46" s="20"/>
      <c r="C46" s="20"/>
      <c r="D46" s="21"/>
      <c r="E46" s="13">
        <f>(E32+E32*E36+E35+E32*E38+E32*E40)*(1+E43)</f>
        <v>11581875</v>
      </c>
    </row>
  </sheetData>
  <mergeCells count="21">
    <mergeCell ref="A44:D44"/>
    <mergeCell ref="A45:D45"/>
    <mergeCell ref="A46:D46"/>
    <mergeCell ref="A38:D38"/>
    <mergeCell ref="A39:D39"/>
    <mergeCell ref="A40:D40"/>
    <mergeCell ref="A41:D41"/>
    <mergeCell ref="A42:D42"/>
    <mergeCell ref="A43:D43"/>
    <mergeCell ref="A31:B31"/>
    <mergeCell ref="A32:D32"/>
    <mergeCell ref="A33:D33"/>
    <mergeCell ref="A34:D34"/>
    <mergeCell ref="A36:D36"/>
    <mergeCell ref="A37:D37"/>
    <mergeCell ref="A1:E1"/>
    <mergeCell ref="A2:E2"/>
    <mergeCell ref="A3:B3"/>
    <mergeCell ref="C3:E3"/>
    <mergeCell ref="A29:D29"/>
    <mergeCell ref="A30:B30"/>
  </mergeCells>
  <pageMargins left="0.7" right="0.7" top="0.75" bottom="0.75" header="0.3" footer="0.3"/>
  <pageSetup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0E8-9269-4B6E-A2AF-3F23E5A167D2}">
  <dimension ref="A1:E15"/>
  <sheetViews>
    <sheetView zoomScaleNormal="100" workbookViewId="0">
      <selection activeCell="B28" sqref="B28"/>
    </sheetView>
  </sheetViews>
  <sheetFormatPr defaultRowHeight="15" x14ac:dyDescent="0.25"/>
  <cols>
    <col min="1" max="1" width="15.140625" style="1" customWidth="1"/>
    <col min="2" max="2" width="44.28515625" style="1" customWidth="1"/>
    <col min="3" max="4" width="18" style="11" customWidth="1"/>
    <col min="5" max="5" width="21.28515625" style="12" customWidth="1"/>
    <col min="6" max="16384" width="9.140625" style="1"/>
  </cols>
  <sheetData>
    <row r="1" spans="1:5" ht="20.25" x14ac:dyDescent="0.25">
      <c r="A1" s="26" t="s">
        <v>0</v>
      </c>
      <c r="B1" s="27"/>
      <c r="C1" s="27"/>
      <c r="D1" s="27"/>
      <c r="E1" s="28"/>
    </row>
    <row r="2" spans="1:5" ht="30.75" customHeight="1" x14ac:dyDescent="0.25">
      <c r="A2" s="29" t="s">
        <v>58</v>
      </c>
      <c r="B2" s="30"/>
      <c r="C2" s="30"/>
      <c r="D2" s="30"/>
      <c r="E2" s="31"/>
    </row>
    <row r="3" spans="1:5" x14ac:dyDescent="0.25">
      <c r="A3" s="33" t="s">
        <v>42</v>
      </c>
      <c r="B3" s="33"/>
      <c r="C3" s="32"/>
      <c r="D3" s="32"/>
      <c r="E3" s="32"/>
    </row>
    <row r="4" spans="1:5" ht="15.75" x14ac:dyDescent="0.25">
      <c r="A4" s="2" t="s">
        <v>1</v>
      </c>
      <c r="B4" s="2" t="s">
        <v>2</v>
      </c>
      <c r="C4" s="2" t="s">
        <v>3</v>
      </c>
      <c r="D4" s="2" t="s">
        <v>4</v>
      </c>
      <c r="E4" s="3" t="s">
        <v>5</v>
      </c>
    </row>
    <row r="5" spans="1:5" x14ac:dyDescent="0.25">
      <c r="A5" s="17"/>
      <c r="B5" s="5"/>
      <c r="C5" s="16"/>
      <c r="D5" s="6"/>
      <c r="E5" s="7">
        <f>A5*C5</f>
        <v>0</v>
      </c>
    </row>
    <row r="6" spans="1:5" x14ac:dyDescent="0.25">
      <c r="A6" s="17"/>
      <c r="B6" s="5"/>
      <c r="C6" s="16"/>
      <c r="D6" s="6"/>
      <c r="E6" s="7">
        <f t="shared" ref="E6:E7" si="0">A6*C6</f>
        <v>0</v>
      </c>
    </row>
    <row r="7" spans="1:5" x14ac:dyDescent="0.25">
      <c r="A7" s="17"/>
      <c r="B7" s="5"/>
      <c r="C7" s="16"/>
      <c r="D7" s="6"/>
      <c r="E7" s="7">
        <f t="shared" si="0"/>
        <v>0</v>
      </c>
    </row>
    <row r="8" spans="1:5" x14ac:dyDescent="0.25">
      <c r="A8" s="17"/>
      <c r="B8" s="5"/>
      <c r="C8" s="16"/>
      <c r="D8" s="6"/>
      <c r="E8" s="7">
        <f>A8*C8</f>
        <v>0</v>
      </c>
    </row>
    <row r="9" spans="1:5" x14ac:dyDescent="0.25">
      <c r="A9" s="25" t="s">
        <v>49</v>
      </c>
      <c r="B9" s="25"/>
      <c r="C9" s="25"/>
      <c r="D9" s="25"/>
      <c r="E9" s="13">
        <f>SUM(E5:E8)</f>
        <v>0</v>
      </c>
    </row>
    <row r="10" spans="1:5" ht="47.25" customHeight="1" x14ac:dyDescent="0.25">
      <c r="A10" s="24" t="s">
        <v>45</v>
      </c>
      <c r="B10" s="24"/>
      <c r="C10" s="24"/>
      <c r="D10" s="24"/>
      <c r="E10" s="7">
        <v>50000</v>
      </c>
    </row>
    <row r="11" spans="1:5" ht="60" customHeight="1" x14ac:dyDescent="0.25">
      <c r="A11" s="24" t="s">
        <v>50</v>
      </c>
      <c r="B11" s="24"/>
      <c r="C11" s="24"/>
      <c r="D11" s="24"/>
      <c r="E11" s="10">
        <v>0.15</v>
      </c>
    </row>
    <row r="12" spans="1:5" ht="60" customHeight="1" x14ac:dyDescent="0.25">
      <c r="A12" s="24" t="s">
        <v>51</v>
      </c>
      <c r="B12" s="24"/>
      <c r="C12" s="24"/>
      <c r="D12" s="24"/>
      <c r="E12" s="10">
        <v>6.5000000000000002E-2</v>
      </c>
    </row>
    <row r="13" spans="1:5" x14ac:dyDescent="0.25">
      <c r="A13" s="19" t="s">
        <v>52</v>
      </c>
      <c r="B13" s="20"/>
      <c r="C13" s="20"/>
      <c r="D13" s="21"/>
      <c r="E13" s="13">
        <f>E9</f>
        <v>0</v>
      </c>
    </row>
    <row r="14" spans="1:5" x14ac:dyDescent="0.25">
      <c r="A14" s="19" t="s">
        <v>53</v>
      </c>
      <c r="B14" s="20"/>
      <c r="C14" s="20"/>
      <c r="D14" s="21"/>
      <c r="E14" s="13">
        <f>(E9*E11)+E10</f>
        <v>50000</v>
      </c>
    </row>
    <row r="15" spans="1:5" x14ac:dyDescent="0.25">
      <c r="A15" s="19" t="s">
        <v>54</v>
      </c>
      <c r="B15" s="20"/>
      <c r="C15" s="20"/>
      <c r="D15" s="21"/>
      <c r="E15" s="13">
        <f>(E9*E12)</f>
        <v>0</v>
      </c>
    </row>
  </sheetData>
  <mergeCells count="11">
    <mergeCell ref="A1:E1"/>
    <mergeCell ref="A2:E2"/>
    <mergeCell ref="A3:B3"/>
    <mergeCell ref="C3:E3"/>
    <mergeCell ref="A9:D9"/>
    <mergeCell ref="A15:D15"/>
    <mergeCell ref="A12:D12"/>
    <mergeCell ref="A13:D13"/>
    <mergeCell ref="A14:D14"/>
    <mergeCell ref="A10:D10"/>
    <mergeCell ref="A11:D11"/>
  </mergeCells>
  <pageMargins left="0.7" right="0.7" top="0.75" bottom="0.75" header="0.3" footer="0.3"/>
  <pageSetup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Improvements, Enhanceme</vt:lpstr>
      <vt:lpstr>CIP - Enhancement EXAMPLE</vt:lpstr>
      <vt:lpstr>Planning, transit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Shields</dc:creator>
  <cp:lastModifiedBy>Shields, Samantha (FHWA)</cp:lastModifiedBy>
  <dcterms:created xsi:type="dcterms:W3CDTF">2020-10-30T17:50:56Z</dcterms:created>
  <dcterms:modified xsi:type="dcterms:W3CDTF">2025-06-23T18:30:35Z</dcterms:modified>
</cp:coreProperties>
</file>