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CFL-DPIT\INTERNAL_DESIGN_DOCUMENTS\Estimate Manual\"/>
    </mc:Choice>
  </mc:AlternateContent>
  <xr:revisionPtr revIDLastSave="0" documentId="13_ncr:1_{B4AEB390-EFB7-4F60-8F00-12D70A4DF0B2}" xr6:coauthVersionLast="47" xr6:coauthVersionMax="47" xr10:uidLastSave="{00000000-0000-0000-0000-000000000000}"/>
  <bookViews>
    <workbookView xWindow="405" yWindow="135" windowWidth="28230" windowHeight="15210" tabRatio="535" xr2:uid="{00000000-000D-0000-FFFF-FFFF00000000}"/>
  </bookViews>
  <sheets>
    <sheet name="Computation Sheet NEW" sheetId="68" r:id="rId1"/>
  </sheets>
  <definedNames>
    <definedName name="_xlnm.Database" localSheetId="0">#REF!</definedName>
    <definedName name="_xlnm.Database">#REF!</definedName>
    <definedName name="_xlnm.Print_Area" localSheetId="0">'Computation Sheet NEW'!$B$2:$G$60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68" l="1"/>
  <c r="C29" i="68"/>
  <c r="C27" i="68"/>
  <c r="C25" i="68"/>
  <c r="B27" i="68" s="1"/>
  <c r="E27" i="68" s="1"/>
  <c r="C16" i="68"/>
  <c r="D31" i="68"/>
  <c r="D29" i="68"/>
  <c r="D27" i="68"/>
  <c r="D25" i="68"/>
  <c r="D23" i="68"/>
  <c r="B23" i="68"/>
  <c r="E23" i="68" s="1"/>
  <c r="G33" i="68"/>
  <c r="E33" i="68"/>
  <c r="B31" i="68"/>
  <c r="B29" i="68"/>
  <c r="E29" i="68" s="1"/>
  <c r="B25" i="68"/>
  <c r="E25" i="68" l="1"/>
  <c r="E31" i="68"/>
  <c r="F23" i="68"/>
  <c r="G23" i="68" l="1"/>
  <c r="F25" i="68" s="1"/>
  <c r="G25" i="68" l="1"/>
  <c r="F27" i="68" l="1"/>
  <c r="G27" i="68" l="1"/>
  <c r="F29" i="68" l="1"/>
  <c r="G29" i="68" s="1"/>
  <c r="F31" i="68" l="1"/>
  <c r="G31" i="68" s="1"/>
  <c r="E16" i="68" s="1"/>
  <c r="F33" i="68" l="1"/>
  <c r="F36" i="68" s="1"/>
</calcChain>
</file>

<file path=xl/sharedStrings.xml><?xml version="1.0" encoding="utf-8"?>
<sst xmlns="http://schemas.openxmlformats.org/spreadsheetml/2006/main" count="35" uniqueCount="35">
  <si>
    <t>U.S. Department of Transportation</t>
  </si>
  <si>
    <t>Federal Highway Administration</t>
  </si>
  <si>
    <t>PROJECT NO. AND NAME</t>
  </si>
  <si>
    <t>PROJECT MANAGER</t>
  </si>
  <si>
    <t>PROGRAM AMOUNT</t>
  </si>
  <si>
    <t>Jane Doe</t>
  </si>
  <si>
    <t>Total Escalation</t>
  </si>
  <si>
    <t>Schedule A</t>
  </si>
  <si>
    <t>1).</t>
  </si>
  <si>
    <t>2).</t>
  </si>
  <si>
    <t>INSTRUCTIONS</t>
  </si>
  <si>
    <t>ENGINEER'S ESTIMATE DATE</t>
  </si>
  <si>
    <t>Escalated
Engineer's Estimate
(does not include CE)</t>
  </si>
  <si>
    <t>Months between the Begin and End dates are calculated by the application.</t>
  </si>
  <si>
    <t>ESCALATED ENGINEER'S ESTIMATE DATE</t>
  </si>
  <si>
    <t xml:space="preserve">ESCALATED ENGINEER'S ESTIMATE     </t>
  </si>
  <si>
    <t>EDIT ONLY BLUE TEXT</t>
  </si>
  <si>
    <t>CALCULATIONS</t>
  </si>
  <si>
    <t>ENGINEER'S ESTIMATE</t>
  </si>
  <si>
    <t>ATTACH ORIGINAL ESTIMATE
(Use separate sheet for each schedule and option)</t>
  </si>
  <si>
    <t>PROGRAM AMOUNT DATE</t>
  </si>
  <si>
    <t>CA PFH 65-3(6) Beech Grove to Indian Creek</t>
  </si>
  <si>
    <t>Escalation
(approx., rounded up to nearest $5,000)</t>
  </si>
  <si>
    <t>Begin and End dates must be within the escalation rate dates for each period.</t>
  </si>
  <si>
    <t>NOTE</t>
  </si>
  <si>
    <t>Annual Escalation Rate</t>
  </si>
  <si>
    <t xml:space="preserve">ENGINEER'S ESTIMATE ESCALATION COMPUTATION
</t>
  </si>
  <si>
    <t xml:space="preserve">Typical long-term Construction inflation rates vary from 3-4% per year.   </t>
  </si>
  <si>
    <r>
      <t xml:space="preserve"># Months projecting </t>
    </r>
    <r>
      <rPr>
        <b/>
        <vertAlign val="subscript"/>
        <sz val="10"/>
        <rFont val="Arial"/>
        <family val="2"/>
      </rPr>
      <t>2</t>
    </r>
  </si>
  <si>
    <r>
      <t>Begin Date</t>
    </r>
    <r>
      <rPr>
        <b/>
        <vertAlign val="subscript"/>
        <sz val="10"/>
        <rFont val="Arial"/>
        <family val="2"/>
      </rPr>
      <t xml:space="preserve"> 1</t>
    </r>
  </si>
  <si>
    <r>
      <t>End Date</t>
    </r>
    <r>
      <rPr>
        <b/>
        <vertAlign val="subscript"/>
        <sz val="10"/>
        <rFont val="Arial"/>
        <family val="2"/>
      </rPr>
      <t xml:space="preserve"> 1</t>
    </r>
  </si>
  <si>
    <t>Escalation rate
per year</t>
  </si>
  <si>
    <t>Verify escalation rate with the PM and Programmer.</t>
  </si>
  <si>
    <t>Verify the End date with the PM.  The End date is typically the advertisement date.</t>
  </si>
  <si>
    <t>Form revised 04/22/2024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</si>
</sst>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164" formatCode="&quot;$&quot;#,##0.00"/>
    <numFmt numFmtId="165" formatCode="mm/dd/yy"/>
    <numFmt numFmtId="166" formatCode="mmmm\ d\,\ yyyy"/>
    <numFmt numFmtId="167" formatCode="[$-409]mmmm\ d\,\ yyyy;@"/>
    <numFmt numFmtId="168" formatCode="0.0%"/>
    <numFmt numFmtId="169" formatCode="mm/dd/yy;@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color indexed="48"/>
      <name val="Arial"/>
      <family val="2"/>
    </font>
    <font>
      <sz val="14"/>
      <color indexed="48"/>
      <name val="Arial"/>
      <family val="2"/>
    </font>
    <font>
      <b/>
      <sz val="12"/>
      <color indexed="48"/>
      <name val="Arial"/>
      <family val="2"/>
    </font>
    <font>
      <b/>
      <sz val="14"/>
      <color indexed="48"/>
      <name val="Arial"/>
      <family val="2"/>
    </font>
    <font>
      <b/>
      <sz val="8"/>
      <color indexed="48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vertAlign val="subscript"/>
      <sz val="10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right"/>
    </xf>
    <xf numFmtId="0" fontId="0" fillId="0" borderId="4" xfId="0" applyBorder="1"/>
    <xf numFmtId="4" fontId="2" fillId="0" borderId="0" xfId="0" applyNumberFormat="1" applyFont="1" applyBorder="1" applyAlignment="1">
      <alignment horizontal="center"/>
    </xf>
    <xf numFmtId="0" fontId="0" fillId="0" borderId="0" xfId="0" quotePrefix="1" applyAlignment="1">
      <alignment horizontal="center"/>
    </xf>
    <xf numFmtId="0" fontId="16" fillId="0" borderId="2" xfId="0" applyFont="1" applyBorder="1" applyAlignment="1">
      <alignment horizontal="right" vertical="center"/>
    </xf>
    <xf numFmtId="167" fontId="15" fillId="0" borderId="2" xfId="0" applyNumberFormat="1" applyFont="1" applyBorder="1" applyAlignment="1">
      <alignment horizontal="center"/>
    </xf>
    <xf numFmtId="0" fontId="6" fillId="0" borderId="2" xfId="0" applyFont="1" applyBorder="1"/>
    <xf numFmtId="0" fontId="2" fillId="0" borderId="2" xfId="0" applyFont="1" applyBorder="1"/>
    <xf numFmtId="0" fontId="11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167" fontId="15" fillId="0" borderId="0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6" fontId="11" fillId="0" borderId="3" xfId="0" applyNumberFormat="1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6" fontId="7" fillId="0" borderId="0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3" fillId="3" borderId="6" xfId="0" applyFont="1" applyFill="1" applyBorder="1"/>
    <xf numFmtId="0" fontId="18" fillId="0" borderId="3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7" fontId="14" fillId="0" borderId="9" xfId="0" applyNumberFormat="1" applyFont="1" applyBorder="1" applyAlignment="1">
      <alignment horizontal="center" vertical="center"/>
    </xf>
    <xf numFmtId="167" fontId="14" fillId="0" borderId="9" xfId="0" applyNumberFormat="1" applyFont="1" applyBorder="1" applyAlignment="1" applyProtection="1">
      <alignment horizontal="center" vertical="center"/>
    </xf>
    <xf numFmtId="10" fontId="2" fillId="0" borderId="9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6" fontId="14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6" fontId="2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68" fontId="0" fillId="0" borderId="0" xfId="0" applyNumberForma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right"/>
    </xf>
    <xf numFmtId="167" fontId="2" fillId="0" borderId="2" xfId="0" applyNumberFormat="1" applyFont="1" applyBorder="1" applyAlignment="1">
      <alignment horizontal="left"/>
    </xf>
    <xf numFmtId="167" fontId="1" fillId="0" borderId="0" xfId="0" applyNumberFormat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0" fillId="2" borderId="0" xfId="0" applyFill="1" applyAlignment="1"/>
    <xf numFmtId="168" fontId="1" fillId="0" borderId="0" xfId="0" applyNumberFormat="1" applyFont="1" applyBorder="1" applyAlignment="1">
      <alignment horizontal="left"/>
    </xf>
    <xf numFmtId="0" fontId="2" fillId="0" borderId="6" xfId="0" applyFont="1" applyBorder="1"/>
    <xf numFmtId="4" fontId="2" fillId="0" borderId="1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1" fillId="0" borderId="0" xfId="0" applyFont="1" applyBorder="1"/>
    <xf numFmtId="0" fontId="0" fillId="2" borderId="0" xfId="0" applyFill="1" applyAlignment="1"/>
    <xf numFmtId="0" fontId="0" fillId="0" borderId="0" xfId="0" applyAlignment="1"/>
    <xf numFmtId="0" fontId="3" fillId="0" borderId="2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0" borderId="11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2" xfId="0" applyFont="1" applyBorder="1" applyAlignment="1"/>
    <xf numFmtId="0" fontId="8" fillId="0" borderId="12" xfId="0" applyFont="1" applyBorder="1" applyAlignment="1"/>
    <xf numFmtId="0" fontId="12" fillId="0" borderId="1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168" fontId="12" fillId="0" borderId="11" xfId="1" applyNumberFormat="1" applyFont="1" applyBorder="1" applyAlignment="1">
      <alignment horizontal="center" vertical="center"/>
    </xf>
    <xf numFmtId="168" fontId="12" fillId="0" borderId="10" xfId="1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9" fontId="11" fillId="0" borderId="16" xfId="0" applyNumberFormat="1" applyFont="1" applyBorder="1" applyAlignment="1">
      <alignment horizontal="center" vertical="center"/>
    </xf>
    <xf numFmtId="169" fontId="11" fillId="0" borderId="17" xfId="0" applyNumberFormat="1" applyFont="1" applyBorder="1" applyAlignment="1">
      <alignment horizontal="center" vertical="center"/>
    </xf>
    <xf numFmtId="6" fontId="11" fillId="0" borderId="17" xfId="0" applyNumberFormat="1" applyFont="1" applyBorder="1" applyAlignment="1">
      <alignment horizontal="center" vertical="center"/>
    </xf>
    <xf numFmtId="6" fontId="11" fillId="0" borderId="1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65" fontId="11" fillId="0" borderId="16" xfId="0" applyNumberFormat="1" applyFont="1" applyBorder="1" applyAlignment="1">
      <alignment horizontal="center" vertical="center"/>
    </xf>
    <xf numFmtId="165" fontId="11" fillId="0" borderId="17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65" fontId="4" fillId="0" borderId="16" xfId="0" applyNumberFormat="1" applyFont="1" applyBorder="1" applyAlignment="1">
      <alignment horizontal="center" vertical="center"/>
    </xf>
    <xf numFmtId="165" fontId="4" fillId="0" borderId="17" xfId="0" applyNumberFormat="1" applyFont="1" applyBorder="1" applyAlignment="1">
      <alignment horizontal="center" vertical="center"/>
    </xf>
    <xf numFmtId="6" fontId="4" fillId="0" borderId="17" xfId="0" applyNumberFormat="1" applyFont="1" applyBorder="1" applyAlignment="1">
      <alignment horizontal="center" vertical="center"/>
    </xf>
    <xf numFmtId="6" fontId="4" fillId="0" borderId="1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17D99-0CB8-4639-B3AA-22CEC1EE800A}">
  <sheetPr>
    <pageSetUpPr fitToPage="1"/>
  </sheetPr>
  <dimension ref="A1:K66"/>
  <sheetViews>
    <sheetView showZeros="0" tabSelected="1" topLeftCell="A12" zoomScaleNormal="100" workbookViewId="0">
      <selection activeCell="C32" sqref="C32"/>
    </sheetView>
  </sheetViews>
  <sheetFormatPr defaultRowHeight="12.75" x14ac:dyDescent="0.2"/>
  <cols>
    <col min="1" max="1" width="2.7109375" customWidth="1"/>
    <col min="2" max="3" width="20" customWidth="1"/>
    <col min="4" max="4" width="11.42578125" customWidth="1"/>
    <col min="5" max="5" width="17.28515625" customWidth="1"/>
    <col min="6" max="6" width="19.42578125" customWidth="1"/>
    <col min="7" max="7" width="23.28515625" customWidth="1"/>
    <col min="8" max="8" width="2.7109375" customWidth="1"/>
  </cols>
  <sheetData>
    <row r="1" spans="2:10" x14ac:dyDescent="0.2">
      <c r="I1" s="63"/>
      <c r="J1" s="64"/>
    </row>
    <row r="2" spans="2:10" x14ac:dyDescent="0.2">
      <c r="B2" s="29" t="s">
        <v>16</v>
      </c>
      <c r="C2" s="23"/>
      <c r="D2" s="1"/>
      <c r="E2" s="1"/>
      <c r="F2" s="2"/>
      <c r="G2" s="17" t="s">
        <v>0</v>
      </c>
      <c r="I2" s="64"/>
      <c r="J2" s="64"/>
    </row>
    <row r="3" spans="2:10" x14ac:dyDescent="0.2">
      <c r="B3" s="65"/>
      <c r="C3" s="66"/>
      <c r="D3" s="4"/>
      <c r="E3" s="4"/>
      <c r="F3" s="5"/>
      <c r="G3" s="18" t="s">
        <v>1</v>
      </c>
      <c r="I3" s="64"/>
      <c r="J3" s="64"/>
    </row>
    <row r="4" spans="2:10" ht="31.5" customHeight="1" x14ac:dyDescent="0.25">
      <c r="B4" s="67" t="s">
        <v>26</v>
      </c>
      <c r="C4" s="68"/>
      <c r="D4" s="68"/>
      <c r="E4" s="68"/>
      <c r="F4" s="68"/>
      <c r="G4" s="69"/>
      <c r="I4" s="64"/>
      <c r="J4" s="64"/>
    </row>
    <row r="5" spans="2:10" x14ac:dyDescent="0.2">
      <c r="B5" s="70" t="s">
        <v>2</v>
      </c>
      <c r="C5" s="71"/>
      <c r="D5" s="71"/>
      <c r="E5" s="71"/>
      <c r="F5" s="70" t="s">
        <v>25</v>
      </c>
      <c r="G5" s="71"/>
      <c r="I5" s="64"/>
      <c r="J5" s="64"/>
    </row>
    <row r="6" spans="2:10" ht="21.75" customHeight="1" x14ac:dyDescent="0.2">
      <c r="B6" s="72" t="s">
        <v>21</v>
      </c>
      <c r="C6" s="73"/>
      <c r="D6" s="73"/>
      <c r="E6" s="73"/>
      <c r="F6" s="74">
        <v>0.04</v>
      </c>
      <c r="G6" s="75"/>
      <c r="I6" s="64"/>
      <c r="J6" s="64"/>
    </row>
    <row r="7" spans="2:10" ht="15" customHeight="1" x14ac:dyDescent="0.2">
      <c r="B7" s="76" t="s">
        <v>3</v>
      </c>
      <c r="C7" s="76"/>
      <c r="D7" s="76"/>
      <c r="E7" s="78" t="s">
        <v>19</v>
      </c>
      <c r="F7" s="76"/>
      <c r="G7" s="76"/>
      <c r="I7" s="64"/>
      <c r="J7" s="64"/>
    </row>
    <row r="8" spans="2:10" ht="12" customHeight="1" x14ac:dyDescent="0.2">
      <c r="B8" s="77"/>
      <c r="C8" s="77"/>
      <c r="D8" s="77"/>
      <c r="E8" s="77"/>
      <c r="F8" s="77"/>
      <c r="G8" s="77"/>
      <c r="I8" s="64"/>
      <c r="J8" s="64"/>
    </row>
    <row r="9" spans="2:10" ht="15" customHeight="1" x14ac:dyDescent="0.2">
      <c r="B9" s="79" t="s">
        <v>5</v>
      </c>
      <c r="C9" s="79"/>
      <c r="D9" s="79"/>
      <c r="E9" s="79" t="s">
        <v>7</v>
      </c>
      <c r="F9" s="79"/>
      <c r="G9" s="79"/>
      <c r="I9" s="64"/>
      <c r="J9" s="64"/>
    </row>
    <row r="10" spans="2:10" ht="9" customHeight="1" thickBot="1" x14ac:dyDescent="0.25">
      <c r="B10" s="16"/>
      <c r="C10" s="25"/>
      <c r="D10" s="3"/>
      <c r="E10" s="3"/>
      <c r="F10" s="3"/>
      <c r="G10" s="24"/>
      <c r="I10" s="64"/>
      <c r="J10" s="64"/>
    </row>
    <row r="11" spans="2:10" ht="21.95" customHeight="1" x14ac:dyDescent="0.2">
      <c r="B11" s="6"/>
      <c r="C11" s="80" t="s">
        <v>20</v>
      </c>
      <c r="D11" s="81"/>
      <c r="E11" s="81" t="s">
        <v>4</v>
      </c>
      <c r="F11" s="82"/>
      <c r="G11" s="32"/>
      <c r="I11" s="64"/>
      <c r="J11" s="64"/>
    </row>
    <row r="12" spans="2:10" ht="21.95" customHeight="1" thickBot="1" x14ac:dyDescent="0.25">
      <c r="B12" s="6"/>
      <c r="C12" s="83">
        <v>45915</v>
      </c>
      <c r="D12" s="84"/>
      <c r="E12" s="85">
        <v>12000000</v>
      </c>
      <c r="F12" s="86"/>
      <c r="G12" s="31"/>
      <c r="I12" s="64"/>
      <c r="J12" s="64"/>
    </row>
    <row r="13" spans="2:10" ht="21.95" customHeight="1" x14ac:dyDescent="0.2">
      <c r="B13" s="28"/>
      <c r="C13" s="80" t="s">
        <v>11</v>
      </c>
      <c r="D13" s="81"/>
      <c r="E13" s="90" t="s">
        <v>18</v>
      </c>
      <c r="F13" s="91"/>
      <c r="G13" s="30"/>
      <c r="I13" s="64"/>
      <c r="J13" s="64"/>
    </row>
    <row r="14" spans="2:10" ht="21.95" customHeight="1" thickBot="1" x14ac:dyDescent="0.25">
      <c r="B14" s="16"/>
      <c r="C14" s="88">
        <v>45566</v>
      </c>
      <c r="D14" s="89"/>
      <c r="E14" s="85">
        <v>10500000</v>
      </c>
      <c r="F14" s="86"/>
      <c r="G14" s="22"/>
      <c r="I14" s="64"/>
      <c r="J14" s="64"/>
    </row>
    <row r="15" spans="2:10" ht="21.95" customHeight="1" x14ac:dyDescent="0.2">
      <c r="B15" s="16"/>
      <c r="C15" s="80" t="s">
        <v>14</v>
      </c>
      <c r="D15" s="81"/>
      <c r="E15" s="90" t="s">
        <v>15</v>
      </c>
      <c r="F15" s="91"/>
      <c r="G15" s="22"/>
      <c r="I15" s="64"/>
      <c r="J15" s="64"/>
    </row>
    <row r="16" spans="2:10" ht="21.95" customHeight="1" thickBot="1" x14ac:dyDescent="0.25">
      <c r="B16" s="6"/>
      <c r="C16" s="92">
        <f>C12</f>
        <v>45915</v>
      </c>
      <c r="D16" s="93"/>
      <c r="E16" s="94">
        <f>MAX(G23:G33)</f>
        <v>12415000</v>
      </c>
      <c r="F16" s="95"/>
      <c r="G16" s="7"/>
      <c r="I16" s="64"/>
      <c r="J16" s="64"/>
    </row>
    <row r="17" spans="2:11" ht="8.25" customHeight="1" x14ac:dyDescent="0.2">
      <c r="B17" s="6"/>
      <c r="C17" s="26"/>
      <c r="D17" s="26"/>
      <c r="E17" s="27"/>
      <c r="F17" s="27"/>
      <c r="G17" s="7"/>
      <c r="I17" s="64"/>
      <c r="J17" s="64"/>
    </row>
    <row r="18" spans="2:11" x14ac:dyDescent="0.2">
      <c r="B18" s="15" t="s">
        <v>17</v>
      </c>
      <c r="C18" s="3"/>
      <c r="D18" s="3"/>
      <c r="E18" s="3"/>
      <c r="F18" s="3"/>
      <c r="G18" s="7"/>
      <c r="I18" s="64"/>
      <c r="J18" s="64"/>
      <c r="K18" s="11"/>
    </row>
    <row r="19" spans="2:11" ht="12.75" customHeight="1" x14ac:dyDescent="0.2">
      <c r="B19" s="87" t="s">
        <v>29</v>
      </c>
      <c r="C19" s="87" t="s">
        <v>30</v>
      </c>
      <c r="D19" s="87" t="s">
        <v>31</v>
      </c>
      <c r="E19" s="87" t="s">
        <v>28</v>
      </c>
      <c r="F19" s="87" t="s">
        <v>22</v>
      </c>
      <c r="G19" s="87" t="s">
        <v>12</v>
      </c>
      <c r="I19" s="64"/>
      <c r="J19" s="64"/>
      <c r="K19" s="11"/>
    </row>
    <row r="20" spans="2:11" x14ac:dyDescent="0.2">
      <c r="B20" s="87"/>
      <c r="C20" s="87"/>
      <c r="D20" s="87"/>
      <c r="E20" s="87"/>
      <c r="F20" s="87"/>
      <c r="G20" s="87"/>
      <c r="I20" s="64"/>
      <c r="J20" s="64"/>
      <c r="K20" s="11"/>
    </row>
    <row r="21" spans="2:11" x14ac:dyDescent="0.2">
      <c r="B21" s="87"/>
      <c r="C21" s="87"/>
      <c r="D21" s="87"/>
      <c r="E21" s="87"/>
      <c r="F21" s="87"/>
      <c r="G21" s="87"/>
      <c r="I21" s="64"/>
      <c r="J21" s="64"/>
      <c r="K21" s="11"/>
    </row>
    <row r="22" spans="2:11" x14ac:dyDescent="0.2">
      <c r="B22" s="34"/>
      <c r="C22" s="34"/>
      <c r="D22" s="34"/>
      <c r="E22" s="34"/>
      <c r="F22" s="35"/>
      <c r="G22" s="35"/>
      <c r="I22" s="64"/>
      <c r="J22" s="64"/>
      <c r="K22" s="11"/>
    </row>
    <row r="23" spans="2:11" x14ac:dyDescent="0.2">
      <c r="B23" s="36">
        <f>C14</f>
        <v>45566</v>
      </c>
      <c r="C23" s="37">
        <v>45657</v>
      </c>
      <c r="D23" s="38">
        <f>F6</f>
        <v>0.04</v>
      </c>
      <c r="E23" s="39">
        <f>ROUND((C23-B23)/30.33,2)</f>
        <v>3</v>
      </c>
      <c r="F23" s="40">
        <f>CEILING(E14*D23/12*E23,5000)</f>
        <v>105000</v>
      </c>
      <c r="G23" s="40">
        <f>+E14+F23</f>
        <v>10605000</v>
      </c>
      <c r="I23" s="64"/>
      <c r="J23" s="64"/>
      <c r="K23" s="11"/>
    </row>
    <row r="24" spans="2:11" x14ac:dyDescent="0.2">
      <c r="B24" s="37"/>
      <c r="C24" s="41"/>
      <c r="D24" s="38"/>
      <c r="E24" s="42"/>
      <c r="F24" s="40"/>
      <c r="G24" s="40"/>
      <c r="I24" s="64"/>
      <c r="J24" s="64"/>
      <c r="K24" s="11"/>
    </row>
    <row r="25" spans="2:11" x14ac:dyDescent="0.2">
      <c r="B25" s="37">
        <f>C23+1</f>
        <v>45658</v>
      </c>
      <c r="C25" s="37">
        <f>C23+365</f>
        <v>46022</v>
      </c>
      <c r="D25" s="38">
        <f>F6</f>
        <v>0.04</v>
      </c>
      <c r="E25" s="39">
        <f>ROUND((C25-B25)/30.33,2)</f>
        <v>12</v>
      </c>
      <c r="F25" s="40">
        <f>CEILING(G23*D25/12*E25,5000)</f>
        <v>425000</v>
      </c>
      <c r="G25" s="40">
        <f>+G23+F25</f>
        <v>11030000</v>
      </c>
      <c r="I25" s="64"/>
      <c r="J25" s="64"/>
      <c r="K25" s="11"/>
    </row>
    <row r="26" spans="2:11" x14ac:dyDescent="0.2">
      <c r="B26" s="37"/>
      <c r="C26" s="41"/>
      <c r="D26" s="38"/>
      <c r="E26" s="42"/>
      <c r="F26" s="40"/>
      <c r="G26" s="40"/>
      <c r="I26" s="64"/>
      <c r="J26" s="64"/>
    </row>
    <row r="27" spans="2:11" x14ac:dyDescent="0.2">
      <c r="B27" s="37">
        <f>C25+1</f>
        <v>46023</v>
      </c>
      <c r="C27" s="37">
        <f>C25+365</f>
        <v>46387</v>
      </c>
      <c r="D27" s="38">
        <f>F6</f>
        <v>0.04</v>
      </c>
      <c r="E27" s="39">
        <f>ROUND((C27-B27)/30.33,2)</f>
        <v>12</v>
      </c>
      <c r="F27" s="40">
        <f>CEILING(G25*D27/12*E27,5000)</f>
        <v>445000</v>
      </c>
      <c r="G27" s="40">
        <f>IF(B27&lt;&gt;"",(+G25+F27),0)</f>
        <v>11475000</v>
      </c>
      <c r="I27" s="64"/>
      <c r="J27" s="64"/>
    </row>
    <row r="28" spans="2:11" x14ac:dyDescent="0.2">
      <c r="B28" s="37"/>
      <c r="C28" s="43"/>
      <c r="D28" s="38"/>
      <c r="E28" s="42"/>
      <c r="F28" s="40"/>
      <c r="G28" s="40"/>
      <c r="I28" s="64"/>
      <c r="J28" s="64"/>
    </row>
    <row r="29" spans="2:11" x14ac:dyDescent="0.2">
      <c r="B29" s="37">
        <f>C27+1</f>
        <v>46388</v>
      </c>
      <c r="C29" s="37">
        <f>C27+365</f>
        <v>46752</v>
      </c>
      <c r="D29" s="38">
        <f>F6</f>
        <v>0.04</v>
      </c>
      <c r="E29" s="39">
        <f>ROUND((C29-B29)/30.33,2)</f>
        <v>12</v>
      </c>
      <c r="F29" s="40">
        <f>CEILING(G27*D29/12*E29,5000)</f>
        <v>460000</v>
      </c>
      <c r="G29" s="40">
        <f>IF(B29&lt;&gt;"",(+G27+F29),0)</f>
        <v>11935000</v>
      </c>
      <c r="I29" s="64"/>
      <c r="J29" s="64"/>
    </row>
    <row r="30" spans="2:11" x14ac:dyDescent="0.2">
      <c r="B30" s="37"/>
      <c r="C30" s="41"/>
      <c r="D30" s="38"/>
      <c r="E30" s="42"/>
      <c r="F30" s="40"/>
      <c r="G30" s="40"/>
      <c r="I30" s="64"/>
      <c r="J30" s="64"/>
    </row>
    <row r="31" spans="2:11" x14ac:dyDescent="0.2">
      <c r="B31" s="37">
        <f>C29+1</f>
        <v>46753</v>
      </c>
      <c r="C31" s="37">
        <f>C29+366</f>
        <v>47118</v>
      </c>
      <c r="D31" s="38">
        <f>F6</f>
        <v>0.04</v>
      </c>
      <c r="E31" s="39">
        <f>ROUND((C31-B31)/30.33,2)</f>
        <v>12.03</v>
      </c>
      <c r="F31" s="40">
        <f>CEILING(G29*D31/12*E31,5000)</f>
        <v>480000</v>
      </c>
      <c r="G31" s="40">
        <f>IF(B31&lt;&gt;"",(+G29+F31),0)</f>
        <v>12415000</v>
      </c>
      <c r="I31" s="64"/>
      <c r="J31" s="64"/>
    </row>
    <row r="32" spans="2:11" x14ac:dyDescent="0.2">
      <c r="B32" s="34"/>
      <c r="C32" s="44"/>
      <c r="D32" s="38"/>
      <c r="E32" s="42"/>
      <c r="F32" s="40"/>
      <c r="G32" s="40"/>
      <c r="I32" s="64"/>
      <c r="J32" s="64"/>
    </row>
    <row r="33" spans="2:10" x14ac:dyDescent="0.2">
      <c r="B33" s="36"/>
      <c r="C33" s="37"/>
      <c r="D33" s="38"/>
      <c r="E33" s="39">
        <f>ROUND((C33-B33)/30.33,2)</f>
        <v>0</v>
      </c>
      <c r="F33" s="40">
        <f>CEILING(G31*D33/12*E33,5000)</f>
        <v>0</v>
      </c>
      <c r="G33" s="40">
        <f>IF(B33&lt;&gt;"",(+G31+F33),0)</f>
        <v>0</v>
      </c>
      <c r="I33" s="64"/>
      <c r="J33" s="64"/>
    </row>
    <row r="34" spans="2:10" x14ac:dyDescent="0.2">
      <c r="B34" s="36"/>
      <c r="C34" s="37"/>
      <c r="D34" s="38"/>
      <c r="E34" s="39"/>
      <c r="F34" s="40"/>
      <c r="G34" s="40"/>
      <c r="I34" s="64"/>
      <c r="J34" s="64"/>
    </row>
    <row r="35" spans="2:10" x14ac:dyDescent="0.2">
      <c r="B35" s="36"/>
      <c r="C35" s="37"/>
      <c r="D35" s="38"/>
      <c r="E35" s="39"/>
      <c r="F35" s="40"/>
      <c r="G35" s="40"/>
      <c r="I35" s="64"/>
      <c r="J35" s="64"/>
    </row>
    <row r="36" spans="2:10" x14ac:dyDescent="0.2">
      <c r="B36" s="96" t="s">
        <v>6</v>
      </c>
      <c r="C36" s="96"/>
      <c r="D36" s="56"/>
      <c r="E36" s="56"/>
      <c r="F36" s="33">
        <f>SUM(F23:F33)</f>
        <v>1915000</v>
      </c>
      <c r="G36" s="33"/>
      <c r="I36" s="64"/>
      <c r="J36" s="64"/>
    </row>
    <row r="37" spans="2:10" x14ac:dyDescent="0.2">
      <c r="B37" s="59"/>
      <c r="C37" s="1"/>
      <c r="D37" s="1"/>
      <c r="E37" s="1"/>
      <c r="F37" s="60"/>
      <c r="G37" s="61"/>
      <c r="I37" s="64"/>
      <c r="J37" s="64"/>
    </row>
    <row r="38" spans="2:10" x14ac:dyDescent="0.2">
      <c r="B38" s="48" t="s">
        <v>24</v>
      </c>
      <c r="C38" s="49" t="s">
        <v>27</v>
      </c>
      <c r="D38" s="4"/>
      <c r="E38" s="4"/>
      <c r="F38" s="4"/>
      <c r="G38" s="20"/>
      <c r="I38" s="64"/>
      <c r="J38" s="64"/>
    </row>
    <row r="39" spans="2:10" x14ac:dyDescent="0.2">
      <c r="B39" s="50"/>
      <c r="C39" s="58" t="s">
        <v>32</v>
      </c>
      <c r="D39" s="4"/>
      <c r="E39" s="4"/>
      <c r="F39" s="4"/>
      <c r="G39" s="20"/>
      <c r="I39" s="64"/>
      <c r="J39" s="64"/>
    </row>
    <row r="40" spans="2:10" ht="12.75" customHeight="1" x14ac:dyDescent="0.2">
      <c r="B40" s="51" t="s">
        <v>10</v>
      </c>
      <c r="C40" s="3"/>
      <c r="D40" s="4"/>
      <c r="E40" s="4"/>
      <c r="F40" s="52"/>
      <c r="G40" s="53"/>
      <c r="I40" s="64"/>
      <c r="J40" s="64"/>
    </row>
    <row r="41" spans="2:10" x14ac:dyDescent="0.2">
      <c r="B41" s="12" t="s">
        <v>8</v>
      </c>
      <c r="C41" s="3" t="s">
        <v>23</v>
      </c>
      <c r="D41" s="4"/>
      <c r="E41" s="3"/>
      <c r="F41" s="52"/>
      <c r="G41" s="53"/>
      <c r="I41" s="64"/>
      <c r="J41" s="64"/>
    </row>
    <row r="42" spans="2:10" x14ac:dyDescent="0.2">
      <c r="B42" s="12"/>
      <c r="C42" s="62" t="s">
        <v>33</v>
      </c>
      <c r="D42" s="4"/>
      <c r="E42" s="4"/>
      <c r="F42" s="52"/>
      <c r="G42" s="53"/>
      <c r="I42" s="64"/>
      <c r="J42" s="64"/>
    </row>
    <row r="43" spans="2:10" x14ac:dyDescent="0.2">
      <c r="B43" s="8"/>
      <c r="D43" s="4"/>
      <c r="E43" s="4"/>
      <c r="F43" s="52"/>
      <c r="G43" s="53"/>
      <c r="I43" s="64"/>
      <c r="J43" s="64"/>
    </row>
    <row r="44" spans="2:10" x14ac:dyDescent="0.2">
      <c r="B44" s="12" t="s">
        <v>9</v>
      </c>
      <c r="C44" s="3" t="s">
        <v>13</v>
      </c>
      <c r="D44" s="4"/>
      <c r="E44" s="4"/>
      <c r="F44" s="10"/>
      <c r="G44" s="19"/>
      <c r="I44" s="64"/>
      <c r="J44" s="64"/>
    </row>
    <row r="45" spans="2:10" ht="12.75" customHeight="1" x14ac:dyDescent="0.2">
      <c r="B45" s="14"/>
      <c r="C45" s="45"/>
      <c r="D45" s="4"/>
      <c r="E45" s="4"/>
      <c r="F45" s="54"/>
      <c r="G45" s="55"/>
      <c r="I45" s="64"/>
      <c r="J45" s="64"/>
    </row>
    <row r="46" spans="2:10" x14ac:dyDescent="0.2">
      <c r="B46" s="14"/>
      <c r="C46" s="45"/>
      <c r="D46" s="4"/>
      <c r="E46" s="4"/>
      <c r="F46" s="54"/>
      <c r="G46" s="55"/>
      <c r="I46" s="64"/>
      <c r="J46" s="64"/>
    </row>
    <row r="47" spans="2:10" x14ac:dyDescent="0.2">
      <c r="B47" s="13"/>
      <c r="C47" s="21"/>
      <c r="D47" s="4"/>
      <c r="E47" s="4"/>
      <c r="F47" s="4"/>
      <c r="G47" s="20"/>
      <c r="I47" s="64"/>
      <c r="J47" s="64"/>
    </row>
    <row r="48" spans="2:10" x14ac:dyDescent="0.2">
      <c r="B48" s="14"/>
      <c r="C48" s="45"/>
      <c r="D48" s="4"/>
      <c r="E48" s="4"/>
      <c r="F48" s="4"/>
      <c r="G48" s="20"/>
      <c r="I48" s="64"/>
      <c r="J48" s="64"/>
    </row>
    <row r="49" spans="1:10" x14ac:dyDescent="0.2">
      <c r="B49" s="14"/>
      <c r="C49" s="45"/>
      <c r="D49" s="4"/>
      <c r="E49" s="4"/>
      <c r="F49" s="3"/>
      <c r="G49" s="7"/>
      <c r="I49" s="64"/>
      <c r="J49" s="64"/>
    </row>
    <row r="50" spans="1:10" x14ac:dyDescent="0.2">
      <c r="B50" s="13"/>
      <c r="C50" s="21"/>
      <c r="D50" s="4"/>
      <c r="E50" s="4"/>
      <c r="F50" s="3"/>
      <c r="G50" s="7"/>
      <c r="I50" s="64"/>
      <c r="J50" s="64"/>
    </row>
    <row r="51" spans="1:10" x14ac:dyDescent="0.2">
      <c r="B51" s="14"/>
      <c r="C51" s="45"/>
      <c r="D51" s="3"/>
      <c r="E51" s="3"/>
      <c r="F51" s="3"/>
      <c r="G51" s="7"/>
      <c r="I51" s="64"/>
      <c r="J51" s="64"/>
    </row>
    <row r="52" spans="1:10" x14ac:dyDescent="0.2">
      <c r="B52" s="14"/>
      <c r="C52" s="45"/>
      <c r="D52" s="3"/>
      <c r="E52" s="3"/>
      <c r="F52" s="3"/>
      <c r="G52" s="7"/>
      <c r="I52" s="64"/>
      <c r="J52" s="64"/>
    </row>
    <row r="53" spans="1:10" x14ac:dyDescent="0.2">
      <c r="B53" s="13"/>
      <c r="C53" s="21"/>
      <c r="D53" s="3"/>
      <c r="E53" s="3"/>
      <c r="F53" s="3"/>
      <c r="G53" s="7"/>
      <c r="I53" s="64"/>
      <c r="J53" s="64"/>
    </row>
    <row r="54" spans="1:10" x14ac:dyDescent="0.2">
      <c r="B54" s="48"/>
      <c r="C54" s="49"/>
      <c r="D54" s="3"/>
      <c r="E54" s="3"/>
      <c r="F54" s="3"/>
      <c r="G54" s="7"/>
      <c r="I54" s="64"/>
      <c r="J54" s="64"/>
    </row>
    <row r="55" spans="1:10" x14ac:dyDescent="0.2">
      <c r="B55" s="50"/>
      <c r="C55" s="45"/>
      <c r="D55" s="3"/>
      <c r="E55" s="3"/>
      <c r="F55" s="3"/>
      <c r="G55" s="7"/>
      <c r="I55" s="64"/>
      <c r="J55" s="64"/>
    </row>
    <row r="56" spans="1:10" x14ac:dyDescent="0.2">
      <c r="B56" s="51"/>
      <c r="C56" s="3"/>
      <c r="D56" s="3"/>
      <c r="E56" s="3"/>
      <c r="F56" s="3"/>
      <c r="G56" s="7"/>
      <c r="I56" s="64"/>
      <c r="J56" s="64"/>
    </row>
    <row r="57" spans="1:10" x14ac:dyDescent="0.2">
      <c r="B57" s="12"/>
      <c r="C57" s="3"/>
      <c r="D57" s="3"/>
      <c r="E57" s="3"/>
      <c r="F57" s="3"/>
      <c r="G57" s="7"/>
      <c r="I57" s="64"/>
      <c r="J57" s="64"/>
    </row>
    <row r="58" spans="1:10" x14ac:dyDescent="0.2">
      <c r="B58" s="12"/>
      <c r="C58" s="3"/>
      <c r="D58" s="3"/>
      <c r="E58" s="3"/>
      <c r="F58" s="3"/>
      <c r="G58" s="7"/>
      <c r="I58" s="64"/>
      <c r="J58" s="64"/>
    </row>
    <row r="59" spans="1:10" x14ac:dyDescent="0.2">
      <c r="B59" s="8"/>
      <c r="C59" s="3"/>
      <c r="D59" s="3"/>
      <c r="E59" s="3"/>
      <c r="F59" s="3"/>
      <c r="G59" s="7"/>
      <c r="I59" s="64"/>
      <c r="J59" s="64"/>
    </row>
    <row r="60" spans="1:10" x14ac:dyDescent="0.2">
      <c r="B60" s="47"/>
      <c r="C60" s="9"/>
      <c r="D60" s="9"/>
      <c r="E60" s="9"/>
      <c r="F60" s="9"/>
      <c r="G60" s="46" t="s">
        <v>34</v>
      </c>
      <c r="I60" s="64"/>
      <c r="J60" s="64"/>
    </row>
    <row r="61" spans="1:10" x14ac:dyDescent="0.2">
      <c r="C61" s="3"/>
      <c r="I61" s="64"/>
      <c r="J61" s="64"/>
    </row>
    <row r="62" spans="1:10" x14ac:dyDescent="0.2">
      <c r="A62" s="57"/>
      <c r="B62" s="57"/>
      <c r="C62" s="57"/>
      <c r="D62" s="57"/>
      <c r="E62" s="57"/>
      <c r="F62" s="57"/>
      <c r="G62" s="57"/>
      <c r="H62" s="57"/>
      <c r="I62" s="64"/>
      <c r="J62" s="64"/>
    </row>
    <row r="63" spans="1:10" x14ac:dyDescent="0.2">
      <c r="A63" s="57"/>
      <c r="B63" s="57"/>
      <c r="C63" s="57"/>
      <c r="D63" s="57"/>
      <c r="E63" s="57"/>
      <c r="F63" s="57"/>
      <c r="G63" s="57"/>
      <c r="H63" s="57"/>
      <c r="I63" s="64"/>
      <c r="J63" s="64"/>
    </row>
    <row r="64" spans="1:10" x14ac:dyDescent="0.2">
      <c r="A64" s="57"/>
      <c r="B64" s="57"/>
      <c r="C64" s="57"/>
      <c r="D64" s="57"/>
      <c r="E64" s="57"/>
      <c r="F64" s="57"/>
      <c r="G64" s="57"/>
      <c r="H64" s="57"/>
      <c r="I64" s="64"/>
      <c r="J64" s="64"/>
    </row>
    <row r="65" spans="1:10" x14ac:dyDescent="0.2">
      <c r="A65" s="57"/>
      <c r="B65" s="57"/>
      <c r="C65" s="57"/>
      <c r="D65" s="57"/>
      <c r="E65" s="57"/>
      <c r="F65" s="57"/>
      <c r="G65" s="57"/>
      <c r="H65" s="57"/>
      <c r="I65" s="64"/>
      <c r="J65" s="64"/>
    </row>
    <row r="66" spans="1:10" x14ac:dyDescent="0.2">
      <c r="A66" s="57"/>
      <c r="B66" s="57"/>
      <c r="C66" s="57"/>
      <c r="D66" s="57"/>
      <c r="E66" s="57"/>
      <c r="F66" s="57"/>
      <c r="G66" s="57"/>
      <c r="H66" s="57"/>
      <c r="I66" s="64"/>
      <c r="J66" s="64"/>
    </row>
  </sheetData>
  <mergeCells count="30">
    <mergeCell ref="C13:D13"/>
    <mergeCell ref="E13:F13"/>
    <mergeCell ref="B36:C36"/>
    <mergeCell ref="B19:B21"/>
    <mergeCell ref="C19:C21"/>
    <mergeCell ref="D19:D21"/>
    <mergeCell ref="E19:E21"/>
    <mergeCell ref="G19:G21"/>
    <mergeCell ref="C14:D14"/>
    <mergeCell ref="E14:F14"/>
    <mergeCell ref="C15:D15"/>
    <mergeCell ref="E15:F15"/>
    <mergeCell ref="C16:D16"/>
    <mergeCell ref="E16:F16"/>
    <mergeCell ref="I1:J66"/>
    <mergeCell ref="B3:C3"/>
    <mergeCell ref="B4:G4"/>
    <mergeCell ref="B5:E5"/>
    <mergeCell ref="F5:G5"/>
    <mergeCell ref="B6:E6"/>
    <mergeCell ref="F6:G6"/>
    <mergeCell ref="B7:D8"/>
    <mergeCell ref="E7:G8"/>
    <mergeCell ref="B9:D9"/>
    <mergeCell ref="E9:G9"/>
    <mergeCell ref="C11:D11"/>
    <mergeCell ref="E11:F11"/>
    <mergeCell ref="C12:D12"/>
    <mergeCell ref="E12:F12"/>
    <mergeCell ref="F19:F21"/>
  </mergeCells>
  <conditionalFormatting sqref="G24">
    <cfRule type="expression" dxfId="1" priority="1" stopIfTrue="1">
      <formula>"ISERROR(F18:F31)"</formula>
    </cfRule>
  </conditionalFormatting>
  <conditionalFormatting sqref="F23:F35">
    <cfRule type="expression" dxfId="0" priority="2" stopIfTrue="1">
      <formula>"ISERROR($F$18:$F$31"</formula>
    </cfRule>
  </conditionalFormatting>
  <printOptions horizontalCentered="1" verticalCentered="1"/>
  <pageMargins left="0.25" right="0.25" top="0.25" bottom="0.25" header="0" footer="0"/>
  <pageSetup scale="93" firstPageNumber="1510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Computation Sheet NEW</vt:lpstr>
      <vt:lpstr>'Computation Sheet NEW'!Print_Area</vt:lpstr>
    </vt:vector>
  </TitlesOfParts>
  <Company>FHWA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W. Van Gilder</dc:creator>
  <cp:lastModifiedBy>Johnson, Angela (FHWA)</cp:lastModifiedBy>
  <cp:lastPrinted>2018-02-08T22:22:57Z</cp:lastPrinted>
  <dcterms:created xsi:type="dcterms:W3CDTF">2001-09-27T15:15:29Z</dcterms:created>
  <dcterms:modified xsi:type="dcterms:W3CDTF">2024-04-22T16:03:47Z</dcterms:modified>
</cp:coreProperties>
</file>